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D:\CESAR\RIESGOS 2023\"/>
    </mc:Choice>
  </mc:AlternateContent>
  <workbookProtection workbookAlgorithmName="SHA-512" workbookHashValue="1QiZY2/3s2MP5vNHgD2P2uCiZg+bbzRsIf4/hPmIEOfeHPd5LRm8Elum/HJjfJ7Ft9kX7m+ceE1sPv8yk0Dfbg==" workbookSaltValue="xLUcLPlGoSvMXuJS5HEkDw==" workbookSpinCount="100000" lockStructure="1"/>
  <bookViews>
    <workbookView xWindow="-120" yWindow="-120" windowWidth="29040" windowHeight="15840" activeTab="1"/>
  </bookViews>
  <sheets>
    <sheet name="PAGINA SGI" sheetId="9" r:id="rId1"/>
    <sheet name="Mapa de Riesgo" sheetId="2" r:id="rId2"/>
    <sheet name="Clasificaciòn del Riesgo" sheetId="10" r:id="rId3"/>
    <sheet name="Criterio Probabilida - Impacto" sheetId="11" r:id="rId4"/>
    <sheet name="Mapa de Calor" sheetId="14" r:id="rId5"/>
    <sheet name="Valoración de controles" sheetId="13" r:id="rId6"/>
    <sheet name="Cálculo Controles" sheetId="12" r:id="rId7"/>
    <sheet name="Calificación P vs I" sheetId="6" state="hidden" r:id="rId8"/>
    <sheet name="Criterios Impacto - Corrupción" sheetId="5" state="hidden" r:id="rId9"/>
    <sheet name="Diseño del Control" sheetId="3" state="hidden" r:id="rId10"/>
    <sheet name="Analisis y Evaluación Control" sheetId="7" state="hidden" r:id="rId11"/>
    <sheet name="Desplazamiento P vs I" sheetId="8" state="hidden" r:id="rId12"/>
  </sheets>
  <externalReferences>
    <externalReference r:id="rId13"/>
    <externalReference r:id="rId14"/>
    <externalReference r:id="rId15"/>
  </externalReferences>
  <definedNames>
    <definedName name="_xlnm._FilterDatabase" localSheetId="1" hidden="1">'Mapa de Riesgo'!$A$10:$AE$42</definedName>
    <definedName name="_xlnm.Print_Area" localSheetId="2">'Clasificaciòn del Riesgo'!$A$1:$E$37</definedName>
    <definedName name="_xlnm.Print_Area" localSheetId="3">'Criterio Probabilida - Impacto'!$A$1:$E$15</definedName>
    <definedName name="_xlnm.Print_Area" localSheetId="4">'Mapa de Calor'!$A$1:$H$20</definedName>
    <definedName name="_xlnm.Print_Area" localSheetId="1">'Mapa de Riesgo'!$A$1:$AD$38</definedName>
    <definedName name="_xlnm.Print_Area" localSheetId="5">'Valoración de controles'!$A$1:$G$58</definedName>
    <definedName name="tabla1" localSheetId="0">'[1]Mapa de Riesgo'!$G$39:$G$47</definedName>
    <definedName name="tabla1">'Mapa de Riesgo'!$J$46:$J$50</definedName>
    <definedName name="_xlnm.Print_Titles" localSheetId="1">'Mapa de Riesgo'!$1:$10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41" i="2" l="1"/>
  <c r="P40" i="2"/>
  <c r="O40" i="2"/>
  <c r="P41" i="2"/>
  <c r="Y41" i="2"/>
  <c r="S41" i="2"/>
  <c r="S40" i="2"/>
  <c r="Y40" i="2"/>
  <c r="L40" i="2" l="1"/>
  <c r="L41" i="2"/>
  <c r="Y39" i="2"/>
  <c r="L39" i="2"/>
  <c r="S39" i="2"/>
  <c r="P39" i="2"/>
  <c r="O39" i="2"/>
  <c r="G7" i="12" l="1"/>
  <c r="O11" i="2"/>
  <c r="P11" i="2"/>
  <c r="O12" i="2"/>
  <c r="P12" i="2"/>
  <c r="O13" i="2"/>
  <c r="P13" i="2"/>
  <c r="O14" i="2"/>
  <c r="P14" i="2"/>
  <c r="O15" i="2"/>
  <c r="P15" i="2"/>
  <c r="O16" i="2"/>
  <c r="P16" i="2"/>
  <c r="O17" i="2"/>
  <c r="P17" i="2"/>
  <c r="O18" i="2"/>
  <c r="P18" i="2"/>
  <c r="O19" i="2"/>
  <c r="P19" i="2"/>
  <c r="O20" i="2"/>
  <c r="P20" i="2"/>
  <c r="O21" i="2"/>
  <c r="P21" i="2"/>
  <c r="O22" i="2"/>
  <c r="P22" i="2"/>
  <c r="O23" i="2"/>
  <c r="P23" i="2"/>
  <c r="O24" i="2"/>
  <c r="P24" i="2"/>
  <c r="O25" i="2"/>
  <c r="P25" i="2"/>
  <c r="O26" i="2"/>
  <c r="P26" i="2"/>
  <c r="O27" i="2"/>
  <c r="P27" i="2"/>
  <c r="O28" i="2"/>
  <c r="P28" i="2"/>
  <c r="O29" i="2"/>
  <c r="P29" i="2"/>
  <c r="O30" i="2"/>
  <c r="P30" i="2"/>
  <c r="O31" i="2"/>
  <c r="P31" i="2"/>
  <c r="O32" i="2"/>
  <c r="P32" i="2"/>
  <c r="O33" i="2"/>
  <c r="P33" i="2"/>
  <c r="O34" i="2"/>
  <c r="P34" i="2"/>
  <c r="O35" i="2"/>
  <c r="P35" i="2"/>
  <c r="O36" i="2"/>
  <c r="P36" i="2"/>
  <c r="O37" i="2"/>
  <c r="P37" i="2"/>
  <c r="O38" i="2"/>
  <c r="P38"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F47" i="13"/>
  <c r="F46" i="13"/>
  <c r="F45" i="13"/>
  <c r="F44" i="13"/>
  <c r="F43" i="13"/>
  <c r="F31" i="13"/>
  <c r="F30" i="13"/>
  <c r="F29" i="13"/>
  <c r="F28" i="13"/>
  <c r="F27" i="13"/>
  <c r="C20" i="11"/>
  <c r="D20" i="11"/>
  <c r="E20" i="11"/>
  <c r="F20" i="11"/>
  <c r="G20" i="11"/>
  <c r="C22" i="11"/>
  <c r="D22" i="11"/>
  <c r="E22" i="11"/>
  <c r="F22" i="11"/>
  <c r="G22" i="11"/>
  <c r="C24" i="11"/>
  <c r="D24" i="11"/>
  <c r="E24" i="11"/>
  <c r="F24" i="11"/>
  <c r="G24" i="11"/>
  <c r="C26" i="11"/>
  <c r="D26" i="11"/>
  <c r="E26" i="11"/>
  <c r="F26" i="11"/>
  <c r="G26" i="11"/>
  <c r="C28" i="11"/>
  <c r="D28" i="11"/>
  <c r="E28" i="11"/>
  <c r="F28" i="11"/>
  <c r="G28" i="11"/>
  <c r="F21" i="13"/>
  <c r="F20" i="13"/>
  <c r="F18" i="13"/>
  <c r="F17" i="13"/>
  <c r="F19" i="13"/>
  <c r="F16" i="13"/>
  <c r="D49" i="14"/>
  <c r="D48" i="14"/>
  <c r="D47" i="14"/>
  <c r="D46" i="14"/>
  <c r="D45" i="14"/>
  <c r="D44" i="14"/>
  <c r="D43" i="14"/>
  <c r="D42" i="14"/>
  <c r="D41" i="14"/>
  <c r="D40" i="14"/>
  <c r="D39" i="14"/>
  <c r="D38" i="14"/>
  <c r="D37" i="14"/>
  <c r="D36" i="14"/>
  <c r="D35" i="14"/>
  <c r="D34" i="14"/>
  <c r="D33" i="14"/>
  <c r="D32" i="14"/>
  <c r="D31" i="14"/>
  <c r="D30" i="14"/>
  <c r="D29" i="14"/>
  <c r="D28" i="14"/>
  <c r="D27" i="14"/>
  <c r="D26" i="14"/>
  <c r="D25" i="14"/>
  <c r="G12" i="14"/>
  <c r="F12" i="14"/>
  <c r="E12" i="14"/>
  <c r="D12" i="14"/>
  <c r="C12" i="14"/>
  <c r="G10" i="14"/>
  <c r="F10" i="14"/>
  <c r="E10" i="14"/>
  <c r="D10" i="14"/>
  <c r="C10" i="14"/>
  <c r="G8" i="14"/>
  <c r="F8" i="14"/>
  <c r="E8" i="14"/>
  <c r="D8" i="14"/>
  <c r="C8" i="14"/>
  <c r="G6" i="14"/>
  <c r="F6" i="14"/>
  <c r="E6" i="14"/>
  <c r="D6" i="14"/>
  <c r="C6" i="14"/>
  <c r="G4" i="14"/>
  <c r="F4" i="14"/>
  <c r="E4" i="14"/>
  <c r="D4" i="14"/>
  <c r="C4" i="14"/>
  <c r="C11" i="12"/>
  <c r="G5" i="12"/>
  <c r="F4" i="12"/>
  <c r="G3" i="12"/>
  <c r="F3" i="12"/>
  <c r="H3" i="12"/>
  <c r="G4" i="12"/>
  <c r="A3" i="12"/>
  <c r="L38" i="2"/>
  <c r="Y38" i="2"/>
  <c r="D59" i="11"/>
  <c r="D58" i="11"/>
  <c r="D57" i="11"/>
  <c r="D56" i="11"/>
  <c r="D55" i="11"/>
  <c r="D54" i="11"/>
  <c r="D53" i="11"/>
  <c r="D52" i="11"/>
  <c r="D51" i="11"/>
  <c r="D50" i="11"/>
  <c r="D49" i="11"/>
  <c r="D48" i="11"/>
  <c r="D47" i="11"/>
  <c r="D46" i="11"/>
  <c r="D45" i="11"/>
  <c r="D44" i="11"/>
  <c r="D43" i="11"/>
  <c r="D42" i="11"/>
  <c r="D41" i="11"/>
  <c r="D40" i="11"/>
  <c r="D39" i="11"/>
  <c r="D38" i="11"/>
  <c r="D37" i="11"/>
  <c r="D36" i="11"/>
  <c r="D35" i="11"/>
  <c r="L24" i="2"/>
  <c r="Y25" i="2"/>
  <c r="L25" i="2"/>
  <c r="F54" i="13"/>
  <c r="L30" i="2"/>
  <c r="L11" i="2"/>
  <c r="L17" i="2"/>
  <c r="L16" i="2"/>
  <c r="Y32" i="2"/>
  <c r="L23" i="2"/>
  <c r="L36" i="2"/>
  <c r="L37" i="2"/>
  <c r="L28" i="2"/>
  <c r="L14" i="2"/>
  <c r="L15" i="2"/>
  <c r="L29" i="2"/>
  <c r="L22" i="2"/>
  <c r="L35" i="2"/>
  <c r="L31" i="2"/>
  <c r="L18" i="2"/>
  <c r="L19" i="2"/>
  <c r="L32" i="2"/>
  <c r="Y35" i="2"/>
  <c r="L20" i="2"/>
  <c r="L26" i="2"/>
  <c r="L33" i="2"/>
  <c r="Y31" i="2"/>
  <c r="L21" i="2"/>
  <c r="L27" i="2"/>
  <c r="L34" i="2"/>
  <c r="Y18" i="2"/>
  <c r="Y19" i="2"/>
  <c r="Y22" i="2"/>
  <c r="Y36" i="2"/>
  <c r="Y21" i="2"/>
  <c r="Y23" i="2"/>
  <c r="Y37" i="2"/>
  <c r="Y24" i="2"/>
  <c r="Y16" i="2"/>
  <c r="Y27" i="2"/>
  <c r="Y15" i="2"/>
  <c r="Y28" i="2"/>
  <c r="Y20" i="2"/>
  <c r="Y26" i="2"/>
  <c r="Y29" i="2"/>
  <c r="Y17" i="2"/>
  <c r="Y30" i="2"/>
  <c r="Y11" i="2"/>
  <c r="Y34" i="2"/>
  <c r="Y33" i="2"/>
  <c r="Y14" i="2"/>
  <c r="D23" i="5"/>
  <c r="C23" i="5"/>
  <c r="H4" i="12"/>
  <c r="F5" i="12"/>
  <c r="C5" i="12"/>
  <c r="F6" i="12"/>
  <c r="H5" i="12"/>
  <c r="G6" i="12"/>
  <c r="H6" i="12"/>
  <c r="C13" i="12"/>
  <c r="C7" i="12"/>
  <c r="F7" i="12"/>
  <c r="H7" i="12"/>
  <c r="G8" i="12"/>
  <c r="F8" i="12"/>
  <c r="H8" i="12"/>
  <c r="C9" i="12"/>
  <c r="F38" i="13" l="1"/>
</calcChain>
</file>

<file path=xl/comments1.xml><?xml version="1.0" encoding="utf-8"?>
<comments xmlns="http://schemas.openxmlformats.org/spreadsheetml/2006/main">
  <authors>
    <author>OPS. Nidia Liliana Guerrero Santos</author>
    <author>TASD. Nidia Liliana Guerrero Santos</author>
    <author>PS. Diego Fernando Diaz Tique</author>
  </authors>
  <commentList>
    <comment ref="A4" authorId="0" shapeId="0">
      <text>
        <r>
          <rPr>
            <b/>
            <sz val="9"/>
            <color indexed="81"/>
            <rFont val="Tahoma"/>
            <family val="2"/>
          </rPr>
          <t>OPS. Nidia Liliana Guerrero Santos:</t>
        </r>
        <r>
          <rPr>
            <sz val="9"/>
            <color indexed="81"/>
            <rFont val="Tahoma"/>
            <family val="2"/>
          </rPr>
          <t xml:space="preserve">
Proceso al que corresponde dentro de la DIGSA.
Ejemplo: Planeación Estratégica - PROPLAES</t>
        </r>
      </text>
    </comment>
    <comment ref="A5" authorId="0" shapeId="0">
      <text>
        <r>
          <rPr>
            <b/>
            <sz val="9"/>
            <color indexed="81"/>
            <rFont val="Tahoma"/>
            <family val="2"/>
          </rPr>
          <t>OPS. Nidia Liliana Guerrero Santos:</t>
        </r>
        <r>
          <rPr>
            <sz val="9"/>
            <color indexed="81"/>
            <rFont val="Tahoma"/>
            <family val="2"/>
          </rPr>
          <t xml:space="preserve">
Se debe especificar el Objetivo del proceso de acuerdo a la caracterización.
</t>
        </r>
      </text>
    </comment>
    <comment ref="A6" authorId="0" shapeId="0">
      <text>
        <r>
          <rPr>
            <b/>
            <sz val="9"/>
            <color indexed="81"/>
            <rFont val="Tahoma"/>
            <family val="2"/>
          </rPr>
          <t>OPS. Nidia Liliana Guerrero Santos:</t>
        </r>
        <r>
          <rPr>
            <sz val="9"/>
            <color indexed="81"/>
            <rFont val="Tahoma"/>
            <family val="2"/>
          </rPr>
          <t xml:space="preserve">
Sudirector del proceso de la DIGSA
Ejemplo: PD. Alexandra Martinez Vargas
</t>
        </r>
      </text>
    </comment>
    <comment ref="AB8" authorId="0" shapeId="0">
      <text>
        <r>
          <rPr>
            <b/>
            <sz val="9"/>
            <color indexed="81"/>
            <rFont val="Tahoma"/>
            <family val="2"/>
          </rPr>
          <t xml:space="preserve">TASD. Nidia Liliana Guerrero Santos:
</t>
        </r>
        <r>
          <rPr>
            <sz val="9"/>
            <color indexed="81"/>
            <rFont val="Tahoma"/>
            <family val="2"/>
          </rPr>
          <t xml:space="preserve"> El líder de proceso y/o coordinardo</t>
        </r>
      </text>
    </comment>
    <comment ref="AC8" authorId="0" shapeId="0">
      <text>
        <r>
          <rPr>
            <b/>
            <sz val="9"/>
            <color indexed="81"/>
            <rFont val="Tahoma"/>
            <family val="2"/>
          </rPr>
          <t>TASD. Nidia Liliana Guerrero Santos:</t>
        </r>
        <r>
          <rPr>
            <sz val="9"/>
            <color indexed="81"/>
            <rFont val="Tahoma"/>
            <family val="2"/>
          </rPr>
          <t xml:space="preserve">
Tiempo definido para el monitoreo y revisión de la gestión de los riesgos</t>
        </r>
      </text>
    </comment>
    <comment ref="AD8" authorId="0" shapeId="0">
      <text>
        <r>
          <rPr>
            <b/>
            <sz val="9"/>
            <color indexed="81"/>
            <rFont val="Tahoma"/>
            <family val="2"/>
          </rPr>
          <t>TASD. Nidia Liliana Guerrero Santos:</t>
        </r>
        <r>
          <rPr>
            <sz val="9"/>
            <color indexed="81"/>
            <rFont val="Tahoma"/>
            <family val="2"/>
          </rPr>
          <t xml:space="preserve">
Acciones de contingencia en caso que se materialice el riesgo.</t>
        </r>
      </text>
    </comment>
    <comment ref="A9" authorId="0" shapeId="0">
      <text>
        <r>
          <rPr>
            <b/>
            <sz val="9"/>
            <color indexed="81"/>
            <rFont val="Tahoma"/>
            <family val="2"/>
          </rPr>
          <t>OPS. Nidia Liliana Guerrero Santos:</t>
        </r>
        <r>
          <rPr>
            <sz val="9"/>
            <color indexed="81"/>
            <rFont val="Tahoma"/>
            <family val="2"/>
          </rPr>
          <t xml:space="preserve">
Describe el nombre como esta definido dentro de la entidad.</t>
        </r>
      </text>
    </comment>
    <comment ref="C9" authorId="1" shapeId="0">
      <text>
        <r>
          <rPr>
            <b/>
            <sz val="9"/>
            <color indexed="81"/>
            <rFont val="Tahoma"/>
            <family val="2"/>
          </rPr>
          <t>TASD. Nidia Liliana Guerrero Santos:</t>
        </r>
        <r>
          <rPr>
            <sz val="9"/>
            <color indexed="81"/>
            <rFont val="Tahoma"/>
            <family val="2"/>
          </rPr>
          <t xml:space="preserve">
Descripción del riesgo una vez es definido.</t>
        </r>
      </text>
    </comment>
    <comment ref="D9" authorId="1" shapeId="0">
      <text>
        <r>
          <rPr>
            <b/>
            <sz val="9"/>
            <color indexed="81"/>
            <rFont val="Tahoma"/>
            <family val="2"/>
          </rPr>
          <t>TASD. Nidia Liliana Guerrero Santos:</t>
        </r>
        <r>
          <rPr>
            <sz val="9"/>
            <color indexed="81"/>
            <rFont val="Tahoma"/>
            <family val="2"/>
          </rPr>
          <t xml:space="preserve">
Es la consecuencia económica, presupuestal o reputacional a la cual se ve expuesta la entidad en caso de materialización de un riesgo.</t>
        </r>
      </text>
    </comment>
    <comment ref="F9" authorId="0" shapeId="0">
      <text>
        <r>
          <rPr>
            <b/>
            <sz val="9"/>
            <color indexed="81"/>
            <rFont val="Tahoma"/>
            <family val="2"/>
          </rPr>
          <t>OPS. Nidia Liliana Guerrero Santos:</t>
        </r>
        <r>
          <rPr>
            <sz val="9"/>
            <color indexed="81"/>
            <rFont val="Tahoma"/>
            <family val="2"/>
          </rPr>
          <t xml:space="preserve">
Se determina la clase de riesgo:
Estratégico
Imagen
Operativo
Financiero
Cumplimiento
Tecnología</t>
        </r>
      </text>
    </comment>
    <comment ref="G9" authorId="1" shapeId="0">
      <text>
        <r>
          <rPr>
            <b/>
            <sz val="9"/>
            <color indexed="81"/>
            <rFont val="Tahoma"/>
            <family val="2"/>
          </rPr>
          <t>TASD. Nidia Liliana Guerrero Santos:</t>
        </r>
        <r>
          <rPr>
            <sz val="9"/>
            <color indexed="81"/>
            <rFont val="Tahoma"/>
            <family val="2"/>
          </rPr>
          <t xml:space="preserve">
Características generales o las formas en que se
observa o manifiesta el
riesgo identificado</t>
        </r>
      </text>
    </comment>
    <comment ref="H9" authorId="0" shapeId="0">
      <text>
        <r>
          <rPr>
            <b/>
            <sz val="9"/>
            <color indexed="81"/>
            <rFont val="Tahoma"/>
            <family val="2"/>
          </rPr>
          <t>OPS. Nidia Liliana Guerrero Santos:</t>
        </r>
        <r>
          <rPr>
            <sz val="9"/>
            <color indexed="81"/>
            <rFont val="Tahoma"/>
            <family val="2"/>
          </rPr>
          <t xml:space="preserve">
Relacionadas de si el factor es INTERNO O EXTERNO  o de los dos tipos</t>
        </r>
      </text>
    </comment>
    <comment ref="I9" authorId="0" shapeId="0">
      <text>
        <r>
          <rPr>
            <b/>
            <sz val="9"/>
            <color indexed="81"/>
            <rFont val="Tahoma"/>
            <family val="2"/>
          </rPr>
          <t>OPS. Nidia Liliana Guerrero Santos:</t>
        </r>
        <r>
          <rPr>
            <sz val="9"/>
            <color indexed="81"/>
            <rFont val="Tahoma"/>
            <family val="2"/>
          </rPr>
          <t xml:space="preserve">
Son los efectos asociados a la posible materialización del riesgo, que inciden sobre los objetivos, los procesos o la entidad.</t>
        </r>
      </text>
    </comment>
    <comment ref="M9" authorId="0" shapeId="0">
      <text>
        <r>
          <rPr>
            <b/>
            <sz val="9"/>
            <color indexed="81"/>
            <rFont val="Tahoma"/>
            <family val="2"/>
          </rPr>
          <t>OPS. Nidia Liliana Guerrero Santos:</t>
        </r>
        <r>
          <rPr>
            <sz val="9"/>
            <color indexed="81"/>
            <rFont val="Tahoma"/>
            <family val="2"/>
          </rPr>
          <t xml:space="preserve">
Los controles corresponden a herramientas o prácticas que se disponen en la actualidad para reducir la probabilidad de ocurrencia (preventivos) o el impacto (Detectivos) que pueda generar la materialización del riesgo, deben establece y redactarse en términos de actividad.</t>
        </r>
      </text>
    </comment>
    <comment ref="O9" authorId="1" shapeId="0">
      <text>
        <r>
          <rPr>
            <b/>
            <sz val="9"/>
            <color indexed="81"/>
            <rFont val="Tahoma"/>
            <family val="2"/>
          </rPr>
          <t>TASD. Nidia Liliana Guerrero Santos:</t>
        </r>
        <r>
          <rPr>
            <sz val="9"/>
            <color indexed="81"/>
            <rFont val="Tahoma"/>
            <family val="2"/>
          </rPr>
          <t xml:space="preserve">
Los controles preventivos y Detectivos de PROBABILIDAD.
Los controles correctivos afectan la escala de IMPACTO.</t>
        </r>
      </text>
    </comment>
    <comment ref="Z9" authorId="2" shapeId="0">
      <text>
        <r>
          <rPr>
            <b/>
            <sz val="9"/>
            <color indexed="81"/>
            <rFont val="Tahoma"/>
            <family val="2"/>
          </rPr>
          <t>TASD. Nidia Liliana Guerrero Santos</t>
        </r>
        <r>
          <rPr>
            <sz val="9"/>
            <color indexed="81"/>
            <rFont val="Tahoma"/>
            <family val="2"/>
          </rPr>
          <t xml:space="preserve">
Es la decisión que se toma frente a un determinado nivel de riesgo. Se analiza frente al Riesgo Residual.
Seleccione la estrategia para combatir el riesgo así:
</t>
        </r>
        <r>
          <rPr>
            <b/>
            <sz val="9"/>
            <color indexed="81"/>
            <rFont val="Tahoma"/>
            <family val="2"/>
          </rPr>
          <t>Reducir:</t>
        </r>
        <r>
          <rPr>
            <sz val="9"/>
            <color indexed="81"/>
            <rFont val="Tahoma"/>
            <family val="2"/>
          </rPr>
          <t xml:space="preserve"> Después de realizar un análisis y considerar que el nivel de riesgo es alto, se determina tratarlo mediante transferencia o mitigación del mismo.
</t>
        </r>
        <r>
          <rPr>
            <b/>
            <sz val="9"/>
            <color indexed="81"/>
            <rFont val="Tahoma"/>
            <family val="2"/>
          </rPr>
          <t>Transferir:</t>
        </r>
        <r>
          <rPr>
            <sz val="9"/>
            <color indexed="81"/>
            <rFont val="Tahoma"/>
            <family val="2"/>
          </rPr>
          <t xml:space="preserve"> Después de realizar un análisis, se considera que la mejor estrategia es tercerizar el proceso o trasladar el riesgo a través de seguros o pólizas.
La responsabilidad económica recae sobre el tercero, pero no se transfiere la responsabilidad sobre el tema reputacional.
</t>
        </r>
        <r>
          <rPr>
            <b/>
            <sz val="9"/>
            <color indexed="81"/>
            <rFont val="Tahoma"/>
            <family val="2"/>
          </rPr>
          <t>Evitar:</t>
        </r>
        <r>
          <rPr>
            <sz val="9"/>
            <color indexed="81"/>
            <rFont val="Tahoma"/>
            <family val="2"/>
          </rPr>
          <t xml:space="preserve"> Después de realizar un análisis y considerar que el nivel de riesgo es demasiado alto, se determina  NO asumir la actividad que genera este riesgo.
</t>
        </r>
        <r>
          <rPr>
            <b/>
            <sz val="9"/>
            <color indexed="81"/>
            <rFont val="Tahoma"/>
            <family val="2"/>
          </rPr>
          <t>Aceptar:</t>
        </r>
        <r>
          <rPr>
            <sz val="9"/>
            <color indexed="81"/>
            <rFont val="Tahoma"/>
            <family val="2"/>
          </rPr>
          <t xml:space="preserve"> Después de realizar un análisis y considerar los niveles de riesgo se determina asumir el mismo conociendo los efectos de su posible materialización. Sólo se aceptan los riesgos con una severidad residual "Bajo"</t>
        </r>
      </text>
    </comment>
    <comment ref="AA9" authorId="0" shapeId="0">
      <text>
        <r>
          <rPr>
            <b/>
            <sz val="9"/>
            <color indexed="81"/>
            <rFont val="Tahoma"/>
            <family val="2"/>
          </rPr>
          <t>TASD. Nidia Liliana Guerrero Santos:</t>
        </r>
        <r>
          <rPr>
            <sz val="9"/>
            <color indexed="81"/>
            <rFont val="Tahoma"/>
            <family val="2"/>
          </rPr>
          <t xml:space="preserve">
Las acciones establecidas para dar tratamiento a los riesgos identificados se deben asociar con el Plan de Acción</t>
        </r>
      </text>
    </comment>
    <comment ref="J10" authorId="0" shapeId="0">
      <text>
        <r>
          <rPr>
            <b/>
            <sz val="9"/>
            <color indexed="81"/>
            <rFont val="Tahoma"/>
            <family val="2"/>
          </rPr>
          <t>OPS. Nidia Liliana Guerrero Santos:</t>
        </r>
        <r>
          <rPr>
            <sz val="9"/>
            <color indexed="81"/>
            <rFont val="Tahoma"/>
            <family val="2"/>
          </rPr>
          <t xml:space="preserve">
Frecuencia con que se ha presentado o puede presentarse el riesgo.</t>
        </r>
      </text>
    </comment>
    <comment ref="K10" authorId="0" shapeId="0">
      <text>
        <r>
          <rPr>
            <b/>
            <sz val="9"/>
            <color indexed="81"/>
            <rFont val="Tahoma"/>
            <family val="2"/>
          </rPr>
          <t>OPS. Nidia Liliana Guerrero Santos:</t>
        </r>
        <r>
          <rPr>
            <sz val="9"/>
            <color indexed="81"/>
            <rFont val="Tahoma"/>
            <family val="2"/>
          </rPr>
          <t xml:space="preserve">
Se entienden las consecuencias que puede ocasionar a la organización la materialización del riesgo</t>
        </r>
      </text>
    </comment>
    <comment ref="L10" authorId="0" shapeId="0">
      <text>
        <r>
          <rPr>
            <b/>
            <sz val="9"/>
            <color indexed="81"/>
            <rFont val="Tahoma"/>
            <family val="2"/>
          </rPr>
          <t>OPS. Nidia Liliana Guerrero Santos:</t>
        </r>
        <r>
          <rPr>
            <sz val="9"/>
            <color indexed="81"/>
            <rFont val="Tahoma"/>
            <family val="2"/>
          </rPr>
          <t xml:space="preserve">
Es el nivel de exposición al riesgo, hallado mediante el cruce entre la probabilidad y el impacto.</t>
        </r>
      </text>
    </comment>
    <comment ref="Q10" authorId="2" shapeId="0">
      <text>
        <r>
          <rPr>
            <b/>
            <sz val="9"/>
            <color indexed="81"/>
            <rFont val="Tahoma"/>
            <family val="2"/>
          </rPr>
          <t>TASD. Nidia Liliana Guerrero Santos:</t>
        </r>
        <r>
          <rPr>
            <sz val="9"/>
            <color indexed="81"/>
            <rFont val="Tahoma"/>
            <family val="2"/>
          </rPr>
          <t xml:space="preserve">
Selecciones de la lista desplegable, de acuerdo a la forma como se activa el control:
</t>
        </r>
        <r>
          <rPr>
            <b/>
            <sz val="9"/>
            <color indexed="81"/>
            <rFont val="Tahoma"/>
            <family val="2"/>
          </rPr>
          <t>Preventivo:</t>
        </r>
        <r>
          <rPr>
            <sz val="9"/>
            <color indexed="81"/>
            <rFont val="Tahoma"/>
            <family val="2"/>
          </rPr>
          <t xml:space="preserve"> Acción y/o mecanismo ejecutado antes que se realice la actividad originadora del riesgo, que busca establecer condiciones que aseguren el resultado final esperado. En general estos controles actúan sobre las causas del riesgo.
</t>
        </r>
        <r>
          <rPr>
            <b/>
            <sz val="9"/>
            <color indexed="81"/>
            <rFont val="Tahoma"/>
            <family val="2"/>
          </rPr>
          <t>Detectivo:</t>
        </r>
        <r>
          <rPr>
            <sz val="9"/>
            <color indexed="81"/>
            <rFont val="Tahoma"/>
            <family val="2"/>
          </rPr>
          <t xml:space="preserve"> Acción y/o mecanismo ejecutado que permite detectar el riesgo durante el la ejecución del proceso y puede disminuir la materialización de dicho riesgo. Estos controles detectan el riesgo pero genera reprocesos.
</t>
        </r>
        <r>
          <rPr>
            <b/>
            <sz val="9"/>
            <color indexed="81"/>
            <rFont val="Tahoma"/>
            <family val="2"/>
          </rPr>
          <t>Correctivo:</t>
        </r>
        <r>
          <rPr>
            <sz val="9"/>
            <color indexed="81"/>
            <rFont val="Tahoma"/>
            <family val="2"/>
          </rPr>
          <t xml:space="preserve"> Acción que se ejecuta después de que se materializa el riesgo y en la mayoría de ocasiones permiten reducir el impacto de dicho riesgo.</t>
        </r>
      </text>
    </comment>
    <comment ref="R10" authorId="2" shapeId="0">
      <text>
        <r>
          <rPr>
            <b/>
            <sz val="9"/>
            <color indexed="81"/>
            <rFont val="Tahoma"/>
            <family val="2"/>
          </rPr>
          <t>TASD. Nidia Liliana Guerrero Santos:</t>
        </r>
        <r>
          <rPr>
            <sz val="9"/>
            <color indexed="81"/>
            <rFont val="Tahoma"/>
            <family val="2"/>
          </rPr>
          <t xml:space="preserve">
Implementación
Seleccione de la lista desplegable, la forma como se ejecuta el control:
</t>
        </r>
        <r>
          <rPr>
            <b/>
            <sz val="9"/>
            <color indexed="81"/>
            <rFont val="Tahoma"/>
            <family val="2"/>
          </rPr>
          <t>Manual:</t>
        </r>
        <r>
          <rPr>
            <sz val="9"/>
            <color indexed="81"/>
            <rFont val="Tahoma"/>
            <family val="2"/>
          </rPr>
          <t xml:space="preserve"> Controles que son ejecutados por una persona. Tiene implícito el error humano.
</t>
        </r>
        <r>
          <rPr>
            <b/>
            <sz val="9"/>
            <color indexed="81"/>
            <rFont val="Tahoma"/>
            <family val="2"/>
          </rPr>
          <t>Automático:</t>
        </r>
        <r>
          <rPr>
            <sz val="9"/>
            <color indexed="81"/>
            <rFont val="Tahoma"/>
            <family val="2"/>
          </rPr>
          <t xml:space="preserve"> Son actividades de procesamiento o validación de información que se ejecutan por un sistema y/o aplicativo de manera automática sin la intervención de personas para su realización.</t>
        </r>
      </text>
    </comment>
    <comment ref="T10" authorId="2" shapeId="0">
      <text>
        <r>
          <rPr>
            <b/>
            <sz val="9"/>
            <color indexed="81"/>
            <rFont val="Tahoma"/>
            <family val="2"/>
          </rPr>
          <t>TASD. Nidia Liliana Guerrero Santos</t>
        </r>
        <r>
          <rPr>
            <sz val="9"/>
            <color indexed="81"/>
            <rFont val="Tahoma"/>
            <family val="2"/>
          </rPr>
          <t xml:space="preserve">
Seleccione una de las siguientes opciones:
</t>
        </r>
        <r>
          <rPr>
            <b/>
            <sz val="9"/>
            <color indexed="81"/>
            <rFont val="Tahoma"/>
            <family val="2"/>
          </rPr>
          <t>Documentado:</t>
        </r>
        <r>
          <rPr>
            <sz val="9"/>
            <color indexed="81"/>
            <rFont val="Tahoma"/>
            <family val="2"/>
          </rPr>
          <t xml:space="preserve"> Identifica los controles que están documentados en el proceso, ya sea en manuales, procedimientos, flujogramas o cualquier otro documento propio del proceso.
</t>
        </r>
        <r>
          <rPr>
            <b/>
            <sz val="9"/>
            <color indexed="81"/>
            <rFont val="Tahoma"/>
            <family val="2"/>
          </rPr>
          <t>Sin Documentar:</t>
        </r>
        <r>
          <rPr>
            <sz val="9"/>
            <color indexed="81"/>
            <rFont val="Tahoma"/>
            <family val="2"/>
          </rPr>
          <t xml:space="preserve"> Identifica a los controles que pese a que se ejecutan en el proceso no se encuentran documentados en ningún documento propio del proceso.</t>
        </r>
      </text>
    </comment>
    <comment ref="U10" authorId="2" shapeId="0">
      <text>
        <r>
          <rPr>
            <b/>
            <sz val="9"/>
            <color indexed="81"/>
            <rFont val="Tahoma"/>
            <family val="2"/>
          </rPr>
          <t>TASD. Nidia Liliana Guerrero Santos</t>
        </r>
        <r>
          <rPr>
            <sz val="9"/>
            <color indexed="81"/>
            <rFont val="Tahoma"/>
            <family val="2"/>
          </rPr>
          <t xml:space="preserve">
Seleccione una de las siguientes opciones:
</t>
        </r>
        <r>
          <rPr>
            <b/>
            <sz val="9"/>
            <color indexed="81"/>
            <rFont val="Tahoma"/>
            <family val="2"/>
          </rPr>
          <t>Continuo:</t>
        </r>
        <r>
          <rPr>
            <sz val="9"/>
            <color indexed="81"/>
            <rFont val="Tahoma"/>
            <family val="2"/>
          </rPr>
          <t xml:space="preserve"> Este atributo identifica a los controles que se ejecutan siempre que se realiza la actividad originadora del riesgo.
</t>
        </r>
        <r>
          <rPr>
            <b/>
            <sz val="9"/>
            <color indexed="81"/>
            <rFont val="Tahoma"/>
            <family val="2"/>
          </rPr>
          <t>Aleatorio:</t>
        </r>
        <r>
          <rPr>
            <sz val="9"/>
            <color indexed="81"/>
            <rFont val="Tahoma"/>
            <family val="2"/>
          </rPr>
          <t xml:space="preserve"> Este atributo identifica a los controles que no siempre se ejecutan cuando se realiza la actividad originadora del riesgo.</t>
        </r>
      </text>
    </comment>
    <comment ref="V10" authorId="2" shapeId="0">
      <text>
        <r>
          <rPr>
            <b/>
            <sz val="9"/>
            <color indexed="81"/>
            <rFont val="Tahoma"/>
            <family val="2"/>
          </rPr>
          <t>TASD. Nidia Liliana Guerrero Santos</t>
        </r>
        <r>
          <rPr>
            <sz val="9"/>
            <color indexed="81"/>
            <rFont val="Tahoma"/>
            <family val="2"/>
          </rPr>
          <t xml:space="preserve">
Selecciones una de las siguientes opciones:
</t>
        </r>
        <r>
          <rPr>
            <b/>
            <sz val="9"/>
            <color indexed="81"/>
            <rFont val="Tahoma"/>
            <family val="2"/>
          </rPr>
          <t>Con Registro:</t>
        </r>
        <r>
          <rPr>
            <sz val="9"/>
            <color indexed="81"/>
            <rFont val="Tahoma"/>
            <family val="2"/>
          </rPr>
          <t xml:space="preserve">Corresponde a la evidencia de la ejecución del control Ejemplo: correos electrónicos, vistos buenos y documentos electrónicos seguridad, cartas con firma mecánica, firmas digitales, actas de reunión o comités, firma de asistencia a capacitaciones, entre otros.
</t>
        </r>
        <r>
          <rPr>
            <b/>
            <sz val="9"/>
            <color indexed="81"/>
            <rFont val="Tahoma"/>
            <family val="2"/>
          </rPr>
          <t>Sin Registro:</t>
        </r>
        <r>
          <rPr>
            <sz val="9"/>
            <color indexed="81"/>
            <rFont val="Tahoma"/>
            <family val="2"/>
          </rPr>
          <t xml:space="preserve"> Son aquellos controles que se ejecutan, pero al validar algún tipo de evidencia de su ejecución no es posible determinarla.</t>
        </r>
      </text>
    </comment>
    <comment ref="W10" authorId="0" shapeId="0">
      <text>
        <r>
          <rPr>
            <b/>
            <sz val="9"/>
            <color indexed="81"/>
            <rFont val="Tahoma"/>
            <family val="2"/>
          </rPr>
          <t>OPS. Nidia Liliana Guerrero Santos:</t>
        </r>
        <r>
          <rPr>
            <sz val="9"/>
            <color indexed="81"/>
            <rFont val="Tahoma"/>
            <family val="2"/>
          </rPr>
          <t xml:space="preserve">
Frecuencia con que se ha presentado o puede presentarse el riesgo.</t>
        </r>
      </text>
    </comment>
    <comment ref="X10" authorId="0" shapeId="0">
      <text>
        <r>
          <rPr>
            <b/>
            <sz val="9"/>
            <color indexed="81"/>
            <rFont val="Tahoma"/>
            <family val="2"/>
          </rPr>
          <t>OPS. Nidia Liliana Guerrero Santos:</t>
        </r>
        <r>
          <rPr>
            <sz val="9"/>
            <color indexed="81"/>
            <rFont val="Tahoma"/>
            <family val="2"/>
          </rPr>
          <t xml:space="preserve">
Se entienden las consecuencias que puede ocasionar a la organización la materialización del riesgo</t>
        </r>
      </text>
    </comment>
    <comment ref="Y10" authorId="0" shapeId="0">
      <text>
        <r>
          <rPr>
            <b/>
            <sz val="9"/>
            <color indexed="81"/>
            <rFont val="Tahoma"/>
            <family val="2"/>
          </rPr>
          <t>TASD. Nidia Liliana Guerrero Santos:</t>
        </r>
        <r>
          <rPr>
            <sz val="9"/>
            <color indexed="81"/>
            <rFont val="Tahoma"/>
            <family val="2"/>
          </rPr>
          <t xml:space="preserve">
Es el nivel de exposición al riesgo, hallado mediante el cruce entre la probabilidad y el impacto.</t>
        </r>
      </text>
    </comment>
  </commentList>
</comments>
</file>

<file path=xl/comments2.xml><?xml version="1.0" encoding="utf-8"?>
<comments xmlns="http://schemas.openxmlformats.org/spreadsheetml/2006/main">
  <authors>
    <author>TASD. Nidia Liliana Guerrero Santos</author>
  </authors>
  <commentList>
    <comment ref="B3" authorId="0" shapeId="0">
      <text>
        <r>
          <rPr>
            <b/>
            <sz val="9"/>
            <color indexed="81"/>
            <rFont val="Tahoma"/>
            <family val="2"/>
          </rPr>
          <t>TASD. Nidia Liliana Guerrero Santos:</t>
        </r>
        <r>
          <rPr>
            <sz val="9"/>
            <color indexed="81"/>
            <rFont val="Tahoma"/>
            <family val="2"/>
          </rPr>
          <t xml:space="preserve">
Estructura para la descripción del control
Debe contener los siguientes elementos:
Responsable de ejecutar el control: Identifica el cargo del servidor que ejecuta el control, en caso se ser controles automáticos se identificará el sistema que realiza la actividad.
Acción: Se determina mediante verbos en los cuales se identifica la acción a realizar como parte del control.
Complemento: Corresponde a los detalles que permiten identificar claramente el objeto del control.</t>
        </r>
      </text>
    </comment>
    <comment ref="C3" authorId="0" shapeId="0">
      <text>
        <r>
          <rPr>
            <b/>
            <sz val="9"/>
            <color indexed="81"/>
            <rFont val="Tahoma"/>
            <family val="2"/>
          </rPr>
          <t>TASD. Nidia Liliana Guerrero Santos:</t>
        </r>
        <r>
          <rPr>
            <sz val="9"/>
            <color indexed="81"/>
            <rFont val="Tahoma"/>
            <family val="2"/>
          </rPr>
          <t xml:space="preserve">
Seleccione de la lista desplegable, la forma como se ejecuta el control:</t>
        </r>
      </text>
    </comment>
    <comment ref="D3" authorId="0" shapeId="0">
      <text>
        <r>
          <rPr>
            <b/>
            <sz val="9"/>
            <color indexed="81"/>
            <rFont val="Tahoma"/>
            <family val="2"/>
          </rPr>
          <t>TASD. Nidia Liliana Guerrero Santos:</t>
        </r>
        <r>
          <rPr>
            <sz val="9"/>
            <color indexed="81"/>
            <rFont val="Tahoma"/>
            <family val="2"/>
          </rPr>
          <t xml:space="preserve">
Preventivo: Acción y/o mecanismo ejecutado antes que se realice la actividad originadora del riesgo, que busca establecer condiciones que aseguren el resultado final esperado. En general estos controles actúan sobre las causas del riesgo.</t>
        </r>
      </text>
    </comment>
    <comment ref="D4" authorId="0" shapeId="0">
      <text>
        <r>
          <rPr>
            <b/>
            <sz val="9"/>
            <color indexed="81"/>
            <rFont val="Tahoma"/>
            <family val="2"/>
          </rPr>
          <t>TASD. Nidia Liliana Guerrero Santos:</t>
        </r>
        <r>
          <rPr>
            <sz val="9"/>
            <color indexed="81"/>
            <rFont val="Tahoma"/>
            <family val="2"/>
          </rPr>
          <t xml:space="preserve">
Detectivo: Acción y/o mecanismo ejecutado que permite detectar el riesgo durante el la ejecución del proceso y puede disminuir la materialización de dicho riesgo. Estos controles detectan el riesgo pero genera reprocesos.
</t>
        </r>
      </text>
    </comment>
    <comment ref="D5" authorId="0" shapeId="0">
      <text>
        <r>
          <rPr>
            <b/>
            <sz val="9"/>
            <color indexed="81"/>
            <rFont val="Tahoma"/>
            <family val="2"/>
          </rPr>
          <t>TASD. Nidia Liliana Guerrero Santos:</t>
        </r>
        <r>
          <rPr>
            <sz val="9"/>
            <color indexed="81"/>
            <rFont val="Tahoma"/>
            <family val="2"/>
          </rPr>
          <t xml:space="preserve">
Correctivo: Acción que se ejecuta después de que se materializa el riesgo y en la mayoría de ocasiones permiten reducir el impacto de dicho riesgo.</t>
        </r>
      </text>
    </comment>
    <comment ref="C6" authorId="0" shapeId="0">
      <text>
        <r>
          <rPr>
            <b/>
            <sz val="9"/>
            <color indexed="81"/>
            <rFont val="Tahoma"/>
            <family val="2"/>
          </rPr>
          <t>TASD. Nidia Liliana Guerrero Santos:</t>
        </r>
        <r>
          <rPr>
            <sz val="9"/>
            <color indexed="81"/>
            <rFont val="Tahoma"/>
            <family val="2"/>
          </rPr>
          <t xml:space="preserve">
Seleccione de la lista desplegable, la forma como se ejecuta el control:</t>
        </r>
      </text>
    </comment>
    <comment ref="D6" authorId="0" shapeId="0">
      <text>
        <r>
          <rPr>
            <b/>
            <sz val="9"/>
            <color indexed="81"/>
            <rFont val="Tahoma"/>
            <family val="2"/>
          </rPr>
          <t>TASD. Nidia Liliana Guerrero Santos:</t>
        </r>
        <r>
          <rPr>
            <sz val="9"/>
            <color indexed="81"/>
            <rFont val="Tahoma"/>
            <family val="2"/>
          </rPr>
          <t xml:space="preserve">
Automático: Son actividades de procesamiento o validación de información que se ejecutan por un sistema y/o aplicativo de manera automática sin la intervención de personas para su realización.</t>
        </r>
      </text>
    </comment>
    <comment ref="D7" authorId="0" shapeId="0">
      <text>
        <r>
          <rPr>
            <b/>
            <sz val="9"/>
            <color indexed="81"/>
            <rFont val="Tahoma"/>
            <family val="2"/>
          </rPr>
          <t>TASD. Nidia Liliana Guerrero Santos:</t>
        </r>
        <r>
          <rPr>
            <sz val="9"/>
            <color indexed="81"/>
            <rFont val="Tahoma"/>
            <family val="2"/>
          </rPr>
          <t xml:space="preserve">
Manual: Controles que son ejecutados por una persona. Tiene implícito el error humano.</t>
        </r>
      </text>
    </comment>
    <comment ref="C8" authorId="0" shapeId="0">
      <text>
        <r>
          <rPr>
            <b/>
            <sz val="9"/>
            <color indexed="81"/>
            <rFont val="Tahoma"/>
            <family val="2"/>
          </rPr>
          <t>TASD. Nidia Liliana Guerrero Santos:</t>
        </r>
        <r>
          <rPr>
            <sz val="9"/>
            <color indexed="81"/>
            <rFont val="Tahoma"/>
            <family val="2"/>
          </rPr>
          <t xml:space="preserve">
Marque con una X una de las siguientes opciones:</t>
        </r>
      </text>
    </comment>
    <comment ref="D8" authorId="0" shapeId="0">
      <text>
        <r>
          <rPr>
            <b/>
            <sz val="9"/>
            <color indexed="81"/>
            <rFont val="Tahoma"/>
            <family val="2"/>
          </rPr>
          <t>TASD. Nidia Liliana Guerrero Santos:</t>
        </r>
        <r>
          <rPr>
            <sz val="9"/>
            <color indexed="81"/>
            <rFont val="Tahoma"/>
            <family val="2"/>
          </rPr>
          <t xml:space="preserve">
Documentado: Identifica los controles que están documentados en el proceso, ya sea en manuales, procedimientos, flujogramas o cualquier otro documento propio del proceso.</t>
        </r>
      </text>
    </comment>
    <comment ref="D9" authorId="0" shapeId="0">
      <text>
        <r>
          <rPr>
            <b/>
            <sz val="9"/>
            <color indexed="81"/>
            <rFont val="Tahoma"/>
            <family val="2"/>
          </rPr>
          <t>TASD. Nidia Liliana Guerrero Santos:</t>
        </r>
        <r>
          <rPr>
            <sz val="9"/>
            <color indexed="81"/>
            <rFont val="Tahoma"/>
            <family val="2"/>
          </rPr>
          <t xml:space="preserve">
Sin Documentar: Identifica a los controles que pese a que se ejecutan en el proceso no se encuentran documentados en ningún documento propio del proceso.</t>
        </r>
      </text>
    </comment>
    <comment ref="C10" authorId="0" shapeId="0">
      <text>
        <r>
          <rPr>
            <b/>
            <sz val="9"/>
            <color indexed="81"/>
            <rFont val="Tahoma"/>
            <family val="2"/>
          </rPr>
          <t>TASD. Nidia Liliana Guerrero Santos:</t>
        </r>
        <r>
          <rPr>
            <sz val="9"/>
            <color indexed="81"/>
            <rFont val="Tahoma"/>
            <family val="2"/>
          </rPr>
          <t xml:space="preserve">
Marque con una X una de las siguientes opciones:</t>
        </r>
      </text>
    </comment>
    <comment ref="D10" authorId="0" shapeId="0">
      <text>
        <r>
          <rPr>
            <b/>
            <sz val="9"/>
            <color indexed="81"/>
            <rFont val="Tahoma"/>
            <family val="2"/>
          </rPr>
          <t>TASD. Nidia Liliana Guerrero Santos:</t>
        </r>
        <r>
          <rPr>
            <sz val="9"/>
            <color indexed="81"/>
            <rFont val="Tahoma"/>
            <family val="2"/>
          </rPr>
          <t xml:space="preserve">
Continuo: Este atributo identifica a los controles que se ejecutan siempre que se realiza la actividad originadora del riesgo.</t>
        </r>
      </text>
    </comment>
    <comment ref="D11" authorId="0" shapeId="0">
      <text>
        <r>
          <rPr>
            <b/>
            <sz val="9"/>
            <color indexed="81"/>
            <rFont val="Tahoma"/>
            <family val="2"/>
          </rPr>
          <t>TASD. Nidia Liliana Guerrero Santos:</t>
        </r>
        <r>
          <rPr>
            <sz val="9"/>
            <color indexed="81"/>
            <rFont val="Tahoma"/>
            <family val="2"/>
          </rPr>
          <t xml:space="preserve">
Aleatorio: Este atributo identifica a los controles que no siempre se ejecutan cuando se realiza la actividad originadora del riesgo.</t>
        </r>
      </text>
    </comment>
    <comment ref="C12" authorId="0" shapeId="0">
      <text>
        <r>
          <rPr>
            <b/>
            <sz val="9"/>
            <color indexed="81"/>
            <rFont val="Tahoma"/>
            <family val="2"/>
          </rPr>
          <t>TASD. Nidia Liliana Guerrero Santos:</t>
        </r>
        <r>
          <rPr>
            <sz val="9"/>
            <color indexed="81"/>
            <rFont val="Tahoma"/>
            <family val="2"/>
          </rPr>
          <t xml:space="preserve">
Marque con una X una de las siguientes opciones:
Registro Sustancial: Corresponde a la evidencia de la ejecución del control, que es verificable y no manipulable por parte del usuario. Ejemplo: Log de auditoria de un sistema, cartas con firma mecánica, firmas digitales,  actas de reunión, firma de asistencia a capacitaciones, informes.
Registro Material: Corresponde a la evidencia de la ejecución del control, que es verificable pero podría ser manipulable por parte del usuario. Ejemplo: correos electrónicos, vistos buenos y documentos electrónicos sin seguridad.
Sin Registro: Son aquellos controles que se ejecutan, pero al validar algún tipo de evidencia de su ejecución no es posible determinarla.</t>
        </r>
      </text>
    </comment>
  </commentList>
</comments>
</file>

<file path=xl/comments3.xml><?xml version="1.0" encoding="utf-8"?>
<comments xmlns="http://schemas.openxmlformats.org/spreadsheetml/2006/main">
  <authors>
    <author>PS. Diego Fernando Diaz Tique</author>
  </authors>
  <commentList>
    <comment ref="C3" authorId="0" shapeId="0">
      <text>
        <r>
          <rPr>
            <sz val="9"/>
            <color indexed="81"/>
            <rFont val="Tahoma"/>
            <family val="2"/>
          </rPr>
          <t xml:space="preserve">En esta casilla se debe colocar la </t>
        </r>
        <r>
          <rPr>
            <b/>
            <sz val="9"/>
            <color indexed="81"/>
            <rFont val="Tahoma"/>
            <family val="2"/>
          </rPr>
          <t>probabilidad inherente</t>
        </r>
        <r>
          <rPr>
            <sz val="9"/>
            <color indexed="81"/>
            <rFont val="Tahoma"/>
            <family val="2"/>
          </rPr>
          <t xml:space="preserve"> del riesgo la cual se encuentra en la hoja </t>
        </r>
        <r>
          <rPr>
            <b/>
            <sz val="9"/>
            <color indexed="81"/>
            <rFont val="Tahoma"/>
            <family val="2"/>
          </rPr>
          <t>"Matriz Riesgos" "columna I"</t>
        </r>
      </text>
    </comment>
    <comment ref="C14" authorId="0" shapeId="0">
      <text>
        <r>
          <rPr>
            <sz val="9"/>
            <color indexed="81"/>
            <rFont val="Tahoma"/>
            <family val="2"/>
          </rPr>
          <t xml:space="preserve">En esta casilla se debe colocar el impacto inherente del riesgo la cual se encuentra en la hoja </t>
        </r>
        <r>
          <rPr>
            <b/>
            <sz val="9"/>
            <color indexed="81"/>
            <rFont val="Tahoma"/>
            <family val="2"/>
          </rPr>
          <t>"Matriz Riesgos" "columna M"</t>
        </r>
      </text>
    </comment>
  </commentList>
</comments>
</file>

<file path=xl/sharedStrings.xml><?xml version="1.0" encoding="utf-8"?>
<sst xmlns="http://schemas.openxmlformats.org/spreadsheetml/2006/main" count="1556" uniqueCount="715">
  <si>
    <t>No.</t>
  </si>
  <si>
    <t>PROCESO</t>
  </si>
  <si>
    <t>NOMBRE DEL RIESGO</t>
  </si>
  <si>
    <t>PROBABILIDAD</t>
  </si>
  <si>
    <t>IMPACTO</t>
  </si>
  <si>
    <t>ACTIVIDAD DE CONTROL</t>
  </si>
  <si>
    <t>RESPONSABLE</t>
  </si>
  <si>
    <t>ZONA DE RIESGO</t>
  </si>
  <si>
    <t>Posible</t>
  </si>
  <si>
    <t>Improbable</t>
  </si>
  <si>
    <t>Rara vez</t>
  </si>
  <si>
    <t>Insignificante</t>
  </si>
  <si>
    <t>Menor</t>
  </si>
  <si>
    <t>Moderado</t>
  </si>
  <si>
    <t>Mayor</t>
  </si>
  <si>
    <t>Catastrófico</t>
  </si>
  <si>
    <t>Trimestral</t>
  </si>
  <si>
    <t>ACCIONES PREVENTIVAS</t>
  </si>
  <si>
    <t>PERIODO SEGUIMIENTO</t>
  </si>
  <si>
    <t>MAPA DE RIESGOS INSTITUCIONAL</t>
  </si>
  <si>
    <t>Responsable del Proceso:</t>
  </si>
  <si>
    <t>Proceso:</t>
  </si>
  <si>
    <t>MINISTERIO DE DEFENSA NACIONAL
COMANDO GENERAL DE LAS FUERZAS MILITARES
DIRECCIÓN GENERAL DE SANIDAD MILITAR
GRUPO DE PLANEACIÓN Y DESARROLLO INSTITUCIONAL</t>
  </si>
  <si>
    <t>Objetivo del Proceso</t>
  </si>
  <si>
    <t>Criterios para calificar la Probabilidad</t>
  </si>
  <si>
    <t>Nivel</t>
  </si>
  <si>
    <t>Descriptor</t>
  </si>
  <si>
    <t>Descripción</t>
  </si>
  <si>
    <t>Frecuencia</t>
  </si>
  <si>
    <t>Casi Seguro</t>
  </si>
  <si>
    <t>Probable</t>
  </si>
  <si>
    <t>Se espera que el evento ocurra en la mayoría de las circunstancias</t>
  </si>
  <si>
    <t>Es viable que el evento ocurra en la mayoría de las circunstancias</t>
  </si>
  <si>
    <t>El evento podrá ocurrir en algún momento</t>
  </si>
  <si>
    <t>Más de 1 vez al año.</t>
  </si>
  <si>
    <t>El evento puede ocurrir en algún momento.</t>
  </si>
  <si>
    <t>El evento puede ocurrir solo en circunstancias excepcionales (poco comunes o anormales).</t>
  </si>
  <si>
    <t xml:space="preserve">Criterios para calificar el Impacto </t>
  </si>
  <si>
    <t>Al menos 1 vez en los
últimos 2 años.</t>
  </si>
  <si>
    <t>Al menos 1 Vez en el último año.</t>
  </si>
  <si>
    <t>Al menos 1 vez en los últimos 5 años.</t>
  </si>
  <si>
    <t>No se ha presentado en los últimos 5 años.</t>
  </si>
  <si>
    <t>Catastrofico</t>
  </si>
  <si>
    <t>Impacto que afecte la ejecución presupuestal en un valor ≥50%.</t>
  </si>
  <si>
    <t>Pérdida de cobertura en la prestación de los servicios de la entidad ≥50%.</t>
  </si>
  <si>
    <t>Pago de indemnizaciones a terceros por acciones legales que pueden afectar el resupuesto total de la entidad en un valor ≥50%.</t>
  </si>
  <si>
    <t>Pago de sanciones económicas por incumplimiento en la normatividad aplicable ante un ente regulador, las cuales afectan en un valor ≥50% del presupuesto general de la entidad.</t>
  </si>
  <si>
    <t>Interrupción de las operaciones de la entidad por más de cinco (5) días.</t>
  </si>
  <si>
    <t>Intervención por parte de un ente de control u otro ente regulador.</t>
  </si>
  <si>
    <t>Pérdida de información crítica para la entidad que no se puede recuperar.</t>
  </si>
  <si>
    <t>Incumplimiento en las metas y objetivos institucionales afectando de forma grave la ejecución presupuestal.</t>
  </si>
  <si>
    <t>Imagen institucional afectada en el orden nacional o regional por actos o hechos de
corrupción comprobados</t>
  </si>
  <si>
    <t>Pérdida de cobertura en la prestación de los servicios de la entidad ≥20%.</t>
  </si>
  <si>
    <t>Impacto que afecte la ejecución presupuestal en un valor ≥20%.</t>
  </si>
  <si>
    <t>Pago de indemnizaciones a terceros por acciones legales que pueden afectar el presupuesto total de la entidad en un valor ≥20%.</t>
  </si>
  <si>
    <t>Pago de sanciones económicas por incumplimiento
en la normatividad aplicable ante un ente regulador, las cuales afectan en un valor ≥20% del presupuesto general de la entidad</t>
  </si>
  <si>
    <t>Interrupción de las operaciones de la entidad por más de dos (2) días.</t>
  </si>
  <si>
    <t>Pérdida de información crítica que puede ser recuperada de forma parcial o incompleta</t>
  </si>
  <si>
    <t>Sanción por parte del ente de control u otro ente regulador.</t>
  </si>
  <si>
    <t xml:space="preserve">Incumplimiento en las metas y objetivos institucionales afectando el cumplimiento en las metas de gobierno </t>
  </si>
  <si>
    <t>Imagen institucional afectada en el orden nacional o regional por incumplimientos en la prestación del servicio a los usuarios o ciudadanos</t>
  </si>
  <si>
    <t>Impacto que afecte la ejecución presupuestal en un valor ≥5%.</t>
  </si>
  <si>
    <t>Pérdida de cobertura en la prestación de los servicios de la entidad ≥10%.</t>
  </si>
  <si>
    <t>Pago de indemnizaciones a terceros por acciones legales que pueden afectar el presupuesto total de la entidad en un valor ≥5%.</t>
  </si>
  <si>
    <t>Pago de sanciones económicas por incumplimiento en la normatividad aplicable ante un ente regulador, las cuales afectan en un valor ≥5% del presupuesto general de la entidad.</t>
  </si>
  <si>
    <t>Interrupción de las operaciones de la entidad por un (1) día.</t>
  </si>
  <si>
    <t>Reclamaciones o quejas de los usuarios que podrían implicar una denuncia ante los entes reguladores o una demanda de  largo alcance para la entidad.</t>
  </si>
  <si>
    <t>Inoportunidad en la información, ocasionando retrasos en la atención a los usuarios</t>
  </si>
  <si>
    <t>Reproceso de actividades y aumento de carga operativa</t>
  </si>
  <si>
    <t>Imagen institucional afectada en el orden nacional o regional por retrasos en la prestación del servicio a los usuarios o ciudadanos.</t>
  </si>
  <si>
    <t>Investigaciones penales, fiscales o disciplinarias.</t>
  </si>
  <si>
    <t>Impacto que afecte la ejecución presupuestal en un valor ≥1%</t>
  </si>
  <si>
    <t>Pérdida de cobertura en la prestación de los servicios de la entidad ≥5%.</t>
  </si>
  <si>
    <t>Pago de indemnizaciones a terceros por acciones legales que pueden afectar el presupuesto total de la entidad en un valor ≥1%.</t>
  </si>
  <si>
    <t>Pago de sanciones económicas por incumplimiento en la normatividad aplicable ante un ente regulador, las cuales afectan en un valor ≥1% del presupuesto general de la entidad.</t>
  </si>
  <si>
    <t>Interrupción de las operaciones de la entidad por algunas horas</t>
  </si>
  <si>
    <t>Reclamaciones o quejas de los usuarios, que implican investigaciones internas disciplinarias.</t>
  </si>
  <si>
    <t>Imagen institucional afectada localmente por retrasos en la prestación del servicio a los usuarios o ciudadanos</t>
  </si>
  <si>
    <t>Impacto que afecte la ejecución presupuestal en un valor ≥0,5%.</t>
  </si>
  <si>
    <t>Pérdida de cobertura en la prestación de los servicios de la entidad ≥1%.</t>
  </si>
  <si>
    <t>Pago de indemnizaciones a terceros por acciones legales que pueden afectar el presupuesto total de la entidad en un valor ≥0,5%.</t>
  </si>
  <si>
    <t>Pago de sanciones económicas por  incumplimiento en la normatividad aplicable ante un ente regulador, las cuales afectan en un valor ≥0,5% del presupuesto general de la entidad</t>
  </si>
  <si>
    <t>No hay interrupción de las operaciones de la entidad.</t>
  </si>
  <si>
    <t>No se generan sanciones económicas o administrativas.</t>
  </si>
  <si>
    <t>No se afecta la imagen institucional de forma significativa.</t>
  </si>
  <si>
    <t>NIVEL</t>
  </si>
  <si>
    <t>I M PA C T O ( C O N S E C U E N C I A S )
C U A N T I TAT I V O</t>
  </si>
  <si>
    <t>I M PA C T O ( C O N S E C U E N C I A S )
C U A L I TAT I V O</t>
  </si>
  <si>
    <t>R I T E R I O S D E I M PACTO PA R A R I ES G O S D E S EGURIDA D D I G I TAL</t>
  </si>
  <si>
    <t>VALOR
DEL
IMPACTO</t>
  </si>
  <si>
    <t>Sin afectación de la integridad.
Sin afectación de la disponibilidad.
Sin afectación de la confidencialidad</t>
  </si>
  <si>
    <t>Afectación ≥X% de la población.
Afectación ≥X% del presupuesto anual de la entidad.
Afectación leve del medio ambiente requiere de ≥X días de recuperación</t>
  </si>
  <si>
    <t>Afectación ≥X% de la población.
Afectación ≥X% del presupuesto anual de la entidad.
No hay afectación medioambiental</t>
  </si>
  <si>
    <t>Afectación leve de la integridad.
Afectación leve de la disponibilidad.
Afectación leve de la confidencialidad.</t>
  </si>
  <si>
    <t>Afectación ≥X% de la población.
Afectación ≥X% del presupuesto anual de la entidad.
Afectación leve del medio ambiente requiere de ≥X semanas de recuperación.</t>
  </si>
  <si>
    <t>Afectación moderada de la integridad de la información debido al interés particular de los empleados y terceros.
Afectación moderada de la  disponibilidad de la información debido al interés particular de los empleados y terceros.
Afectación moderada de la confidencialidad de la información debido al interés particular de los empleados y terceros.</t>
  </si>
  <si>
    <t>Afectación ≥X% de la población.
Afectación ≥X% del presupuesto anual de la entidad.
Afectación importante del medio ambiente que requiere de ≥X meses
de recuperación.</t>
  </si>
  <si>
    <t>Afectación grave de la integridad de la información debido al interés particular de los empleados y terceros. 
Afectación grave de la disponibilidad de la información debido al interés particular de los empleados y terceros.
Afectación grave de la  confidencialidad de la información debido al interés particular de los empleados y terceros.</t>
  </si>
  <si>
    <t>Afectación ≥X% de la población.
Afectación ≥X% del presupuesto anual de la entidad.
Afectación muy grave del medio ambiente que requiere de ≥X años de recuperación.</t>
  </si>
  <si>
    <t>Afectación muy grave de la integridad de la
información debido al interés particular de los empleados y terceros.
Afectación muy grave de la  disponibilidad de la información debido al interés particular de los empleados y terceros.
Afectación muy grave de la confidencialidad de la información debido al interés particular de los empleados y terceros.</t>
  </si>
  <si>
    <t>CRITERIOS PARA CALIFICAR EL IMPACTO - RIESGO DE CORRUPCIÓN</t>
  </si>
  <si>
    <t>PREGUNTA SI EL RIESGO DE CORRUPCIÓN SEMATERIALIZA PODRÍA . . .</t>
  </si>
  <si>
    <t>SI</t>
  </si>
  <si>
    <t>NO</t>
  </si>
  <si>
    <t xml:space="preserve">¿Afectar al grupo de funcionarios del proceso? </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</si>
  <si>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</si>
  <si>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</si>
  <si>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</si>
  <si>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</si>
  <si>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</si>
  <si>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</si>
  <si>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</si>
  <si>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9 ¿Generar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</si>
  <si>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</si>
  <si>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</si>
  <si>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</si>
  <si>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</si>
  <si>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</si>
  <si>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</si>
  <si>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</si>
  <si>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</si>
  <si>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</si>
  <si>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</si>
  <si>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Genera medianas consecuencias sobre la entidad</t>
  </si>
  <si>
    <t>Genera altas consecuencias sobre la entidad.</t>
  </si>
  <si>
    <t xml:space="preserve"> Genera consecuencias desastrosas para la entidad</t>
  </si>
  <si>
    <t>CRITERIO DE EVALUACIÓN</t>
  </si>
  <si>
    <t>ASPECTO A EVALUAR EN EL DISEÑO DEL CONTROL</t>
  </si>
  <si>
    <t>OPCIONES DE RESPUESTA</t>
  </si>
  <si>
    <t xml:space="preserve"> Mayor</t>
  </si>
  <si>
    <t>1 a 5</t>
  </si>
  <si>
    <t>6 a 11</t>
  </si>
  <si>
    <t>12 a 19</t>
  </si>
  <si>
    <t>Escala</t>
  </si>
  <si>
    <t>Respuestas Afirmativas</t>
  </si>
  <si>
    <t>Escala de impacto con enfoque de corrupción</t>
  </si>
  <si>
    <t>Si el hecha llegara a presentarse, tendría consecuencias o efectos mínimos sobre la entidad</t>
  </si>
  <si>
    <t>Escala de Impacto con enfoque a gestión de proceso</t>
  </si>
  <si>
    <t>Si el hecha llegara a presentarse, tendría bajo impacto o efecto sobre la entidad</t>
  </si>
  <si>
    <t>Si el hecho llegara a presentarse, tendría medianas consecuencias o efectos sobre la entidad</t>
  </si>
  <si>
    <t>Si el hecho llegara a presentarse, tendría altas consecuencias o efectos sobre la entidad</t>
  </si>
  <si>
    <t>Si el hecho llegara a presentarse, tendría desastorsas concecuencias o efectos sobre la entidad</t>
  </si>
  <si>
    <t>Escala de Impacto para el enfoque de Riesgos de Seguridad de la Información</t>
  </si>
  <si>
    <t>Valor Promedio de la Criticidad de los activos</t>
  </si>
  <si>
    <t>Si el hecho llegara a presentarse, tendría desastrosas consecuencias o efectos sobre la entidad</t>
  </si>
  <si>
    <t>Si el hecho llegara a presentarse, tendría bajo consecuencias o efectos sobre la entidad</t>
  </si>
  <si>
    <t>Si el hecho llegara a presentarse, tendría consecuencias o efectos minimos sobre la entidad</t>
  </si>
  <si>
    <t>Mayo a 8 y hasta 9</t>
  </si>
  <si>
    <t>Mayo a 6 y hasta 8</t>
  </si>
  <si>
    <t>Mayo a 4 y hasta 6</t>
  </si>
  <si>
    <t>Mayo a 3 y hasta 4</t>
  </si>
  <si>
    <t>1. Responsable</t>
  </si>
  <si>
    <t>¿Existe un responsable asignado a la ejecución del control?</t>
  </si>
  <si>
    <t>¿El responsable tiene la autoridad y adecuada segregación de funciones en la ejecución del control?</t>
  </si>
  <si>
    <t>Asigando</t>
  </si>
  <si>
    <t>No Asigado</t>
  </si>
  <si>
    <t>Adecuado</t>
  </si>
  <si>
    <t>Inadecuado</t>
  </si>
  <si>
    <t>Peso en la Evaluación</t>
  </si>
  <si>
    <t>2. Periocidad</t>
  </si>
  <si>
    <t>¿La oportunidad en que se ejecuta el control ayuda a prevenir la mitigación del rieso o a detectar la materialización del riesgo de manera oportuna?</t>
  </si>
  <si>
    <t>Oportuna</t>
  </si>
  <si>
    <t>Inoportuna</t>
  </si>
  <si>
    <t>3. Propósito</t>
  </si>
  <si>
    <t>¿Las actividades que se desarrollan en el control realmente buscan por si solas prevenir o detectar las causas que puedan dar origen alriesgo, El,: Verificar, calidad, cotejar, comprar, revisar etc.?</t>
  </si>
  <si>
    <t>No es un control</t>
  </si>
  <si>
    <t>15
10</t>
  </si>
  <si>
    <t>Prevenir 
Detectar</t>
  </si>
  <si>
    <t>4. Cómo se realiza la actividad de control</t>
  </si>
  <si>
    <t>¿La fuente de información que se utiliza en el desarrollo del control es información confiable que permita mitigar el riesgo?</t>
  </si>
  <si>
    <t>Confiable</t>
  </si>
  <si>
    <t>No Confiable</t>
  </si>
  <si>
    <t>5. Qué pasa con las observaciones o desviaciones</t>
  </si>
  <si>
    <t>¿Las observaciones, desviaciones o diferencias identificadas como resultado de la ejecución del control son investigadas y resueltas de manera oportuna?</t>
  </si>
  <si>
    <t>Se Investigan y resuelven oportunamente</t>
  </si>
  <si>
    <t>No se Investigan y resuelven oportunamente</t>
  </si>
  <si>
    <t>6. Evidencia de la ejecución del control</t>
  </si>
  <si>
    <t>¿ Se deja evidencia o rastro de la ejecución del control que permita a cualquier tercero con la evidencia llegar a la misma conclusión?</t>
  </si>
  <si>
    <t>Completa</t>
  </si>
  <si>
    <t>Incompleta / no Existe</t>
  </si>
  <si>
    <t>5
0</t>
  </si>
  <si>
    <t>Rango de Calificación del Diseño</t>
  </si>
  <si>
    <t>Resultado - Peso en la Evaluación del Diseño del Control</t>
  </si>
  <si>
    <t>Fuerte</t>
  </si>
  <si>
    <t>Débil</t>
  </si>
  <si>
    <t>Calificación  entre 96 y 100</t>
  </si>
  <si>
    <t>Calificación  entre 86 y 95</t>
  </si>
  <si>
    <t>Calificación  entre 0 y 85</t>
  </si>
  <si>
    <t>Resultado  - Peso de la Ejecucion del Control</t>
  </si>
  <si>
    <t>El control se ejecuta de manera consistente por parte del responsable</t>
  </si>
  <si>
    <t>El control se ejecuta algunas veces por parte del responsable</t>
  </si>
  <si>
    <t>El control no se ejecuta por porta del responsable</t>
  </si>
  <si>
    <t>Peso del Diseño de cada Control</t>
  </si>
  <si>
    <t>Peso de la Ejecución de cada control</t>
  </si>
  <si>
    <t>Solidez Individual de cada control 
Fuerte: 100
Moderado: 50
Débil: 0</t>
  </si>
  <si>
    <t>Debe Establecer Acciones para Fortalecer el control 
Sí / No</t>
  </si>
  <si>
    <t>Fuerte 
Calificación 
entre 96 y 100</t>
  </si>
  <si>
    <t>Moderado 
Calificación entre 86 y 95</t>
  </si>
  <si>
    <t>Débil 
Califiacipon entre 0 y 85</t>
  </si>
  <si>
    <t>Fuerte (Siempre se ejecuta)</t>
  </si>
  <si>
    <t>Moderado (Alguna veces)</t>
  </si>
  <si>
    <t>Fuerte + Fuerte = Fuerte</t>
  </si>
  <si>
    <t>Fuerte + Moderado = Moderado</t>
  </si>
  <si>
    <t>No</t>
  </si>
  <si>
    <t>Si</t>
  </si>
  <si>
    <t>Moderado + Moderado = Moderado</t>
  </si>
  <si>
    <t>Moderado + Fuerte = Moderado</t>
  </si>
  <si>
    <t>Debil + Fuerte = débil</t>
  </si>
  <si>
    <t>Moderado + Débil = Débil</t>
  </si>
  <si>
    <t>Fuerte + Débil = Débil</t>
  </si>
  <si>
    <t>Débil (no se ejecuta)</t>
  </si>
  <si>
    <t>Débil + Moderado = Débil</t>
  </si>
  <si>
    <t xml:space="preserve">Débil + Débil = Débil </t>
  </si>
  <si>
    <t>Solidez del Conjuto de los controles</t>
  </si>
  <si>
    <t>Controles ayuda a Disminuir la Probabilidad</t>
  </si>
  <si>
    <t>Controles Ayudan a Disminuir impacto</t>
  </si>
  <si>
    <t># columnas en la matriz de Riesgo que se desplaza en el eje de la probabilidad</t>
  </si>
  <si>
    <t># Columnas en la Matriz de Riesgos que se desplaza en el eje de  impacto</t>
  </si>
  <si>
    <t>Directamente</t>
  </si>
  <si>
    <t>No disminuye</t>
  </si>
  <si>
    <t>Indirectamente</t>
  </si>
  <si>
    <t>Desplazamiento de la Probabilidad y del Impacto</t>
  </si>
  <si>
    <t>Analisis y Evaluación de los Controles para la mitigación del Riesgo</t>
  </si>
  <si>
    <t>Resultados de la Evaluación del Riesgo</t>
  </si>
  <si>
    <t>Análisis y Evaluación del Controles</t>
  </si>
  <si>
    <t>Proceso: Planeación estratégica</t>
  </si>
  <si>
    <t>Grado Militar / Cargo Planta y/o PS / Nombres y Apellidos</t>
  </si>
  <si>
    <t>Elaboró</t>
  </si>
  <si>
    <t>Aprobó</t>
  </si>
  <si>
    <t>DESCRIPCIÓN</t>
  </si>
  <si>
    <t>Formato Mapa de Riesgos Institucional DIGSA</t>
  </si>
  <si>
    <t>IDENTIFICACIÓN DEL RIESGO</t>
  </si>
  <si>
    <t>SOPORTE ACTIVIDAD DE CONTROL</t>
  </si>
  <si>
    <t>TRATAMIENTO DEL RIESGO</t>
  </si>
  <si>
    <t>Proceso Planeación Estratégica</t>
  </si>
  <si>
    <t>CONTROL DE CAMBIOS</t>
  </si>
  <si>
    <t>Versión</t>
  </si>
  <si>
    <t>Fecha de Aprobación</t>
  </si>
  <si>
    <t>Descripción de cambios</t>
  </si>
  <si>
    <t>Diciembre de 2019</t>
  </si>
  <si>
    <t>Versión vigente en la SVE, las versiones anteriores tienen trazabilidad en la SVE.</t>
  </si>
  <si>
    <t>Septiembre del 2020</t>
  </si>
  <si>
    <t>Se actualizo encabezado según lo definido por el proceso de gestión documental</t>
  </si>
  <si>
    <t>CONTROL DE APROBACIÓN</t>
  </si>
  <si>
    <t>Revisó</t>
  </si>
  <si>
    <t>TASD. Nidia Liliana Guerrero Santos 
Grupo de Planeación Estratégica DIGSA  
Área Desarrollo Institucional ARDEI</t>
  </si>
  <si>
    <t xml:space="preserve">
TASD. Nidia Liliana Guerrero Santos 
Grupo de Planeación Estratégica DIGSA  
Área Desarrollo Institucional ARDEI
Gestor de Calidad
</t>
  </si>
  <si>
    <t xml:space="preserve">
SMSM. Edna del Pilar Martínez Páez
Grupo Planeación Estratégica DIGSA 
Lider Área Sistemas Integrados de Gestión ARSIG
PD. Monica Bibiana Bustamante Rondon
Grupo Planeación Estratégica DIGSA
Área Desarrollo Institucional ARDE</t>
  </si>
  <si>
    <t xml:space="preserve">
PD. Alexandra Martínez Vargas
Coordinadora Grupo Planeación Estratégica DIGSA
Representante de la Dirección</t>
  </si>
  <si>
    <t>Diciembre del 2020</t>
  </si>
  <si>
    <t>Se actualizo el formato con la finalidad de especificar la etapa de Identificación y tratamiento e incluir la columan de Soporte de la actividad de control</t>
  </si>
  <si>
    <t xml:space="preserve">ACCIÓN DE CONTINGENCIA </t>
  </si>
  <si>
    <t>GRUPL</t>
  </si>
  <si>
    <t>GRUPL - ARDEI</t>
  </si>
  <si>
    <t>1. Acta Ejecución de Recursos Comité de Salud de las Fuerzas Militares.</t>
  </si>
  <si>
    <t>SUBSA</t>
  </si>
  <si>
    <t xml:space="preserve">Con base en la normatividad legal vigente y las funciones asignadas a cada uno de los actores del SSFM (DIGSA-DISAN-ESM), no se hace uso de los resultados de la Capacidad Tecnológica y Científica para la distribución y asignación de los recursos del SSFM. </t>
  </si>
  <si>
    <t>1. No prestación de los servicios de forma oportuna
2. Aumento del gasto en la Red Externa
3. Ocurrencia de eventos adversos en la prestación de Servicios de Salud.</t>
  </si>
  <si>
    <t>GROSD</t>
  </si>
  <si>
    <t>Salida y/o entrada no controlada de datos que permitan el acceso a información sensible de la DIGSA, por parte de personas no autorizadas, permitiendo que ésta llegue a manos de terceros y organizaciones que afecten la disponibilidad, integridad y confidencialidad de la información de la DIGSA.</t>
  </si>
  <si>
    <t xml:space="preserve">1. Realizar campañas de sensibilización dirigida a los funcionarios de la DIGSA en los temas relacionados con seguridad de la información.
2. Manual de Políticas de Seguridad de la Información de la DIGSA.
3. Herramientas de bloqueo de tráfico y puertos USB.
4. Implementación herramienta Office 365.
</t>
  </si>
  <si>
    <t xml:space="preserve">Coordinador Grupo Contratos </t>
  </si>
  <si>
    <t>Omisión del principio de publicidad, falta de información de los procesos contractuales a los interesados, para beneficiar a una firma en particular y obtener provecho propio o intereses particulares.</t>
  </si>
  <si>
    <t>Manejo inadecuado de los expedientes contractuales que soportan la gestión desarrollada frente al servicio adquirido</t>
  </si>
  <si>
    <t>CT. Jorge Andrés Prada Mur</t>
  </si>
  <si>
    <t>Fortalecer los procesos que soporten la gestión misional de la entidad, mediante acciones que promuevan la administración transparente de los recursos, el ejercicio de la gobernanza y la corresponsabilidad social en salud.</t>
  </si>
  <si>
    <t>Controlar el menor número de fallas técnicas que afectan la funcionalidad de los canales de comunicación (ETB y DATA Center), servidores (DIGSA, Hiperconvergencia y ODA), bases de  datos (Nomina), sistemas de información (SALUD.SIS) y Outlook 365 (correo electrónico) de la DIGSA.</t>
  </si>
  <si>
    <t>1. Interrupción en la comunicación de los canales de comunicación. 
2. Interrupción o fallas en la conectividad de los servidores. 
3. Interrupción o falla en los servidores del Data Center (ODA).
4. Vulnerabilidad en la seguridad física del servidor ODA, control de acceso, protección de los datos, seguridad en la red. 
5. Asignación de recursos para mantenimiento y soporte de tecnología informática y comunicaciones.
6. No contar con un centro de datos alterno para dar continuidad a la operación en  la prestación de los servicios (Plan de continuidad del negocio).</t>
  </si>
  <si>
    <t>1. Afectación de la conectividad con los aplicativos: COGFM (SGDEA – SVE) y el MINDEFENSA (SAP – BIZAGY).
2. Afectación en la operación de los procesos de la entidad. 
3. Afectación de la prestación de los servicios de Salud en línea e imagen institucional.
4. Desviación y pérdida de información de la entidad.
5. Continuidad en el servicio de mantenimiento y soporte de tecnología informática y comunicaciones.
6. Pérdida de la información generando sanciones Legales, económicas, sociales y de imagen institucional.</t>
  </si>
  <si>
    <t>1. Manejo indebido de la información almacenada en  la Base Datos de Afiliados al SSFM con permisos de acceso para favorecimiento propio y/o de un tercero.
2. Interés de obtener un beneficio particular o beneficiar a terceros.
3. Falta de ética y aplicación de valores institucionales.
4. Desconocimiento de las políticas de manejo de información.</t>
  </si>
  <si>
    <t>1. Detrimento patrimonial de la entidad por favorecimiento a terceros.
2. Favorecimiento de terceros.
3. Registrar información no verdadera, falta de compromiso institucional..
4. Registrar información no verdadera</t>
  </si>
  <si>
    <t>Identificación de las necesidades reales para la distribución de los recursos, para apoyar la gestión en las unidades ejecutoras de la vigencia.</t>
  </si>
  <si>
    <t>1. Desconocimiento del objetivo general y aplicabilidad del plan de adquisiciones. 
2. Aplicación de los lineamientos emitidos por la DIGSA y la normatividad vigente
3. Debilidad en la comunicación al interior de la DIGSA, DISAN y ESM para la identificación de las necesidades.</t>
  </si>
  <si>
    <t>OBJ. 2. Gestionar la sostenibilidad y el riesgo financiero del SSFM_Eficiencia Administrativa (Riesgo Financiero) &gt; Gestión Financiera &gt; Distribuir técnicamente los recursos del SSFM_GRUPL:
1. Asignar la UPC de acuerdo a la Adscripción establecida para cada DISAN EJC, ARC y JEFSA.
2. Presentar y Socializar los Techos Presupuestales asignados Técnicamente a la DISAN EJC, ARC y JEFSA
3. Consolidar el Plan de Compras de la DIGSA</t>
  </si>
  <si>
    <t>Acto Administrativo sancionando a la entidad, el cual  será emitido por la Superintendencia Nacional de Salud por el no pago de la tasa en las fechas establecidas y de la forma que esta señale.</t>
  </si>
  <si>
    <t>La Superintendencia Nacional de Salud adelantara los procesos de cobro persuasivo y jurisdicción coactiva para aquellas entidades que no efectúen el pago en el plazo señalado, conforme a las normas vigentes de la Superintendencia de Salud</t>
  </si>
  <si>
    <t xml:space="preserve">Verificar en la página de la Superintendencia de Salud el formato de liquidación de la contribución </t>
  </si>
  <si>
    <t>Deterior en la infraestructura física, equipos biomédicos que afectan la accesibilidad, oportunidad y seguridad en la Prestación de los servicios de Salud.</t>
  </si>
  <si>
    <t>1. Inadecuado identificación en las necesidades reales en las obras de mantenimiento e infraestructura a realizar en los ESM a nivel Nacional.
2. Debilidad en la identificación de las necesidades en equipos biomédicos para la prestación de los servicios en los ESM a nivel Nacional
3. Demora o no aprobación de las licencias o permisos de entidades externas requeridas para la ejecución de los proyectos.
4. Incumplir con  las  actividades propuestas en el plan de ejecución de los recursos de inversión
5. Afectaciones del medio ambiente</t>
  </si>
  <si>
    <t>1. Recursos por el rubro de inversión, insuficientes para el cumplimiento de los objetivos y metas, generando sobrecosto en la ejecución y alcance de los proyectos. 
2.Inadecuada destinación y ejecución de recursos de inversión
3. Demandas por insatisfacción sobre los servicios prestados por la entidad.
4. Demandas por saneamiento ambiental.</t>
  </si>
  <si>
    <t>Seguimiento ejecución recursos en infraestructura - equipos biomédicos</t>
  </si>
  <si>
    <t>Manejo de la información para la formulación de los Planes Programas y Proyectos con el objeto de favorecer los proyectos hacia las DISAN EJC, ARC y JEFSA.</t>
  </si>
  <si>
    <t>1. Ausencia de lineamientos para la formulación, implementación y seguimiento a los planes, programas y proyectos de inversión.
2. Diferencia en los resultados y análisis para la toma de decisiones.</t>
  </si>
  <si>
    <t xml:space="preserve">1. Proceso de Investigación de entes de controles, los cuales podrán aplicar medidas correctivas o sanciones disciplinarias o económicas.
</t>
  </si>
  <si>
    <t>1.Identificación cadena de valor para la actualización y seguimientos de los Proyectos de Inversión. 
2. Realizar seguimiento con los gerentes para revisar el proyecto con el fin de realizar las comparaciones presentadas durante la ejecución del proyecto.</t>
  </si>
  <si>
    <t xml:space="preserve">1. Actualización Banco de Proyectos de Inversión – SPI.
 2. Documento seguimiento ejecución proyectos de inversión
</t>
  </si>
  <si>
    <t>Subdirección de Salud  - Aseguramiento en Salud - GRUAS</t>
  </si>
  <si>
    <t>Grupo Contratación - GRUCO</t>
  </si>
  <si>
    <t>Grupo Seguimiento y Evaluación  - GRSYE</t>
  </si>
  <si>
    <t>Seguimiento y control de términos</t>
  </si>
  <si>
    <t>Matriz de seguimiento</t>
  </si>
  <si>
    <t>Coordinador Grupo de Asuntos Legales</t>
  </si>
  <si>
    <t>Verificar que el tercero cumpla con los requisitos para acceder al expediente disciplinario
Asistencia a capacitaciones programadas por JEMCO</t>
  </si>
  <si>
    <t>Subdirección de Salud - Gestión del Riesgo - GRERI</t>
  </si>
  <si>
    <t>Subdirección de Salud  - Prestación y Operación de Servicios de Salud - GROSD</t>
  </si>
  <si>
    <t>OBJ. 2. Gestionar la sostenibilidad y el riesgo financiero del SSFM_Eficiencia Administrativa (Riesgo Financiero) &gt; Fortalecimiento de la Gestión contractual &gt; Realizar seguimiento a la gestión contractual (DIGSA-DISAN)_GRUCO</t>
  </si>
  <si>
    <t>OBJ. 2. Gestionar la sostenibilidad y el riesgo financiero del SSFM_Eficiencia Administrativa (Riesgo Financiero) &gt; Gestión Jurídica &gt; Monitorear los indicadores de la defensa Jurídica (DIGSA-DISAN - JEFSA)_GRULE</t>
  </si>
  <si>
    <t>No gestionar y dar respuesta a las PQRS interpuestas por los usuarios, en los tiempos definidos en la ley aplicando los criterios de oportunidad y calidad</t>
  </si>
  <si>
    <t>1. Desconocimiento y aplicación de la normatividad en los términos legales para dar respuesta.
2. No contar con información clara, completa y oportuna, por parte de los diferentes procesos de la entidad para emitir las respuestas a los requerimientos de los usuarios.
3.Falta de capacitación al personal del área que permita fortalecer el proceso y las relaciones con el usuario.</t>
  </si>
  <si>
    <t>1. Hallazgos por parte de los organismos de vigilancia y control.
2. Procesos judiciales en contra del SSFM.
3. Incumplimiento de las metas establecidas a nivel de satisfacción del usuario.
4. Desgaste administrativo por reprocesos.
5.Pérdida de credibilidad e imagen institucional.</t>
  </si>
  <si>
    <t>Coordinador Atención al Usuario y Participación social</t>
  </si>
  <si>
    <t>Muy Baja 20%</t>
  </si>
  <si>
    <t>Baja 40%</t>
  </si>
  <si>
    <t>Media 60%</t>
  </si>
  <si>
    <t>Alta 80%</t>
  </si>
  <si>
    <t>Muy Alta 100%</t>
  </si>
  <si>
    <t>Moderado 60%</t>
  </si>
  <si>
    <t>Mayor 80%</t>
  </si>
  <si>
    <t>Perdida de documentos o fuga de la información por desconocimiento de la normatividad archivística establecida por el AGN y los lineamientos emitidos por la Dirección General de Sanidad Militar</t>
  </si>
  <si>
    <t>1, Desconocimiento y aplicación de la normatividad archivística.
2, Falta compromiso institucional y respaldo de los coordinadores o alta gerencia en el desarrollo de las actividades de Gestión Documental.
3, No contar con un Sistema de información en línea.
4,El personal que se desempeña como Gestores Documentales no cuenta con certificaciones o estudios previos en gestión documental.
5, Cambio Normativo</t>
  </si>
  <si>
    <t>1. Incumplimiento a la implementación del PGD.
2. Sanción por los entes de control.
3. Falta de autocontrol de los servidores públicos que tiene documentación a su cargo</t>
  </si>
  <si>
    <t>Coordinador AREDO</t>
  </si>
  <si>
    <t>1. Actas mesas para la Formulación DIGSA, DISAN (EJC, ARC Y JEFSA)
2, Lineamiento y socialización (Plan Acción, Riesgos, indicadores y Planes Institucionales). 
3, Informe de retroalimentación de los lineamientos Plan de acción, plan institucional, indicares y riesgos.</t>
  </si>
  <si>
    <t>1.Celebrar contratos de adquisición de bienes y servicios sin estar incluidos y debidamente autorizados en el plan anual de adquisiciones.
2.Incumplimiento de compromisos (Plan de acción, en el Plan de Adquisición de Bienes y Servicios).
3.Demandas judiciales en contra de la entidad.
4.Pérdida de credibilidad en la imagen institucional.
5.Hallazgos por parte de organismos de control
6.Deficiencias en el planeamiento por parte de las diferentes Subdirecciones y Grupos de la DIGSA
7. Tráfico de influencias</t>
  </si>
  <si>
    <t>Captura o actualización la información que previamente suministra el afiliado, generando inconsistencia en la Calidad del dato debido a error en la digitación, consolidación y validación de la información de la base de datos del SSFM.</t>
  </si>
  <si>
    <t>1. Deficiencia de calidad y veracidad de la información a suministrar.
2. Aplicación de los lineamientos para el manejo del registro de la información.
3. Omisión de la información de los datos por parte del afiliado.
4. No disponibilidad de la herramienta tecnológica de cara al afiliado para la actualización de la información.
5. Falta de información de entidades empleadoras y aportantes para la activación del servicio.</t>
  </si>
  <si>
    <t>1. Inoportunidad en la toma de decisiones por los procesos que la requieren debido a la calidad de la Información.
2. Falta de interoperabilidad con los procesos de la entidad.
3. No prestación del servicio de salud
4. Limitación a las demás áreas para ejecutar sus actividades de acuerdo con la información del afiliado para la prestación del Servicio.
5. Afiliación múltiple con otros regímenes de salud.
6. Reclamaciones o quejas de los usuarios que podrían implicar una denuncia ante los entes reguladores o una demanda de largo alcance para la entidad.</t>
  </si>
  <si>
    <t>1. Acta capacitación de la normatividad vigente sobre tratamiento de información.
2. Acta capacitación sobre lineamientos del registro de afiliación al SSFM.
3. Informe de Depuración Base Datos</t>
  </si>
  <si>
    <t>1. Capacitación manejo base de datos e información afiliados.
2. Firmar el formato compromiso de reserva y la confidencialidad de la información.
3. Control de asignación de roles para el manejo y acceso a la base datos e información del aplicativo Salud. SIS.</t>
  </si>
  <si>
    <t xml:space="preserve">1. Acta de capacitación sobre el manejo de la base de datos e información del afiliado.
2.Formato compromiso de reserva y la confidencialidad de la información.
3. Formato de asignación de roles y permisos entregados al personal de afiliaciones.
</t>
  </si>
  <si>
    <t>1. Producto: Base de datos PQRS control de seguimiento.
2. Acta Mesas de trabajo entre DIGSA – DISAN EJC, ARC y JEFSA.
3. Informe de seguimiento PQRSR.</t>
  </si>
  <si>
    <t xml:space="preserve">1.Revision periódica de los aplicativos SUPERSALUD y web por los cuales ingresas las PQRS con el fin de dar la gestión oportuna.
2. Generación de reportes semanales los cuales indican la semaforización de tiempos de cada PQRSR.
3. Seguimiento a las respuestas emitidas en el cual se verifique el cierre oportuno del caso.
</t>
  </si>
  <si>
    <t>Extravío de documentos correspondientes a los asuntos de conocimiento legal.</t>
  </si>
  <si>
    <t>1. Dificultad para la consulta de los expedientes.
2. Reprocesos ante la necesidad de reconstrucción de los expedientes.</t>
  </si>
  <si>
    <t xml:space="preserve">
Desarrollo de actividades de control y sensibilización a los funcionarios y contratistas, sobre la importancia de tener una adecuada gestión documental</t>
  </si>
  <si>
    <t>1. Inadecuada gestión documental por parte de los responsables de cada caso.
2. Insuficiencia de personal propio para el el manejo del proceso documental.
3. falta de control documental</t>
  </si>
  <si>
    <t>1. Acta de reuniones de trabajo trimestral
2. Soporte de la transferencia documental  según programación Gestión documental.</t>
  </si>
  <si>
    <t>Informe control de legalidad y emisión de conceptos jurídicos.
Normograma actualizado.</t>
  </si>
  <si>
    <t>Ejecución y administración de procesos</t>
  </si>
  <si>
    <t>Clasificaciòn</t>
  </si>
  <si>
    <t>Descripciòn</t>
  </si>
  <si>
    <t>Factores (Internos – Externos)</t>
  </si>
  <si>
    <t>Ejecución y administración de procesos:</t>
  </si>
  <si>
    <t>Pérdidas derivadas de errores en la ejecución y administración de procesos.</t>
  </si>
  <si>
    <t>Procesos</t>
  </si>
  <si>
    <t>Fraude externo:</t>
  </si>
  <si>
    <t>Pérdida derivada de actos de fraude por personas ajenas a la organización (no participa personal de la entidad).</t>
  </si>
  <si>
    <t>Situaciones externas que afectan a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</si>
  <si>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</si>
  <si>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</si>
  <si>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</si>
  <si>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</si>
  <si>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</si>
  <si>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</si>
  <si>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</si>
  <si>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</si>
  <si>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eventos externos:</t>
  </si>
  <si>
    <t>Pérdida por daños o extravíos de los activos fijos por desastres naturales u otros riesgos/eventos externos como atentados, vandalismo, orden público.</t>
  </si>
  <si>
    <t>Criterio</t>
  </si>
  <si>
    <t>Frecuencia de la actividad</t>
  </si>
  <si>
    <t>Probabilidad</t>
  </si>
  <si>
    <t>Muy Baja</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</si>
  <si>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</si>
  <si>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</si>
  <si>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</si>
  <si>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</si>
  <si>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5000 veces por año.</t>
  </si>
  <si>
    <t>Afectación Económica</t>
  </si>
  <si>
    <t>Reputacional</t>
  </si>
  <si>
    <t>Insignificante 20%</t>
  </si>
  <si>
    <t>Afectación menor a 10 SMLMV</t>
  </si>
  <si>
    <t>El riesgo afecta la imagen de algún área de la organización.</t>
  </si>
  <si>
    <t>Menor 40%</t>
  </si>
  <si>
    <t>Entre 10 y 50 SMLMV</t>
  </si>
  <si>
    <t>El riesgo afecta la imagen de la entidad internamente, de conocimiento general nivel interno, de junta directiva y accionistas y/o de proveedores.</t>
  </si>
  <si>
    <t>Entre 50 y 100 SMLMV</t>
  </si>
  <si>
    <t>Entre 100 y 500 SMLMV</t>
  </si>
  <si>
    <t>El riesgo afecta la imagen de la entidad con efecto publicitario sostenido a nivel de sector administrativo, nivel Departamental o municipal.</t>
  </si>
  <si>
    <t>Mayor a 500 SMLMV</t>
  </si>
  <si>
    <t>El riesgo afecta la imagen de la entidad a nivel nacional, con efecto publicitario sostenido a nivel país.</t>
  </si>
  <si>
    <t xml:space="preserve">Muy Alta </t>
  </si>
  <si>
    <t>ZONA DE RIESGO ALTA</t>
  </si>
  <si>
    <t>ZONA DE RIESGO EXTREMA</t>
  </si>
  <si>
    <t xml:space="preserve">Alta </t>
  </si>
  <si>
    <t>ZONA DE RIESGO MODERADA</t>
  </si>
  <si>
    <t xml:space="preserve">Media </t>
  </si>
  <si>
    <t xml:space="preserve">Baja </t>
  </si>
  <si>
    <t>ZONA DE RIESGO BAJA</t>
  </si>
  <si>
    <t>menor</t>
  </si>
  <si>
    <t>moderado</t>
  </si>
  <si>
    <t>mayor</t>
  </si>
  <si>
    <t>catastrófico</t>
  </si>
  <si>
    <t>ZONA DE RIESGO ALTA 4000</t>
  </si>
  <si>
    <t>ZONA DE RIESGO ALTA 6000</t>
  </si>
  <si>
    <t>Catastrófico 100%</t>
  </si>
  <si>
    <t>MINISTERIO DE DEFENSA NACIONAL
COMANDO GENERAL DE LAS FUERZAS MILITARES
DIRECCIÓN GENERAL DE SANIDAD MILITAR
GRUPO DE PLANEACIÓN ESTRATEGICA</t>
  </si>
  <si>
    <t>Reviso</t>
  </si>
  <si>
    <t>Subdirecciòn Administrativa y Financiera - Grupo Contratación - GRUCO</t>
  </si>
  <si>
    <t>Subdirecciòn Administrativa y Financiera - Gestión de la Afiliación - GRUGA</t>
  </si>
  <si>
    <t>Subdirecciòn Administrativa y Financiera - Grupo Talento Humano - GRUTH</t>
  </si>
  <si>
    <t>Grupo Sistema Integral de Información - Tecnologias de las informacion y las comunicaciones - SISAM</t>
  </si>
  <si>
    <t>1. Modificaciones presupuestales frecuentes a los rubros programados, generando retrasos en la ejecución de los mismos.
2. Generación de deudas sin respaldo presupuestal.
3. No prestación de los servicios de salud acorde a las necesidades reales establecidas para el SSFM, generando insatisfacción en los usuarios.
4. Generación de rezagos presupuestales al cierre de la vigencia, no justificado.
5. Sanciones al presupuesto por el no uso del recurso asignado durante la vigencia.
6. Pérdida de recursos, por debilidades en la planeación y ejecución de los recursos en la vigencia.</t>
  </si>
  <si>
    <t xml:space="preserve">Incumplimiento en los tiempos de entrega y calidad de la información financiera, de productividad de la red propia y contratada, de capacidad instalada, de indicadores y población para el análisis de variables estadísticas y de costos del SSFM, ocasionando atraso en el cierre y entrega de los productos definidos por el área para la toma de decisiones. </t>
  </si>
  <si>
    <t xml:space="preserve">
1. Debilidad en la interacción y la comunicación entre los procesos, procedimientos y productos del SSFM.
2. Información parcial debido a que la plataforma de Sistema SALUD.SIS no se ha implementado a nivel nacional y un porcentaje de la información se registra en forma manual.
3. Incumplimiento del cronograma de registro de operaciones y de cierre de periodos logísticos, financieros y de costos.
4. No contar con el personal suficiente para el procesamiento y desarrollo de las actividades del proceso.
5. Información parcial de la prestación del Servicio de Salud en la RED Externa.
</t>
  </si>
  <si>
    <t>1. Duplicidad de procesos y desarrollo de actividades múltiples para un mismo producto.
2. Atraso en el procesamiento de datos para el análisis de la información.
3. Atraso en la generación de productos definidos en cumplimiento al cronograma de implementación del Sistema de costos.
4. Atraso en la entrega de los reportes estadísticos para contribuir en la toma de decisiones.
5. No justificación del gasto en la prestación del Servicio de Salud en el SSFM mediante la Nota Técnica.
6. Inadecuada Planeación de la prestación de Servicios de Salud a nivel Nacional en el SSFM.</t>
  </si>
  <si>
    <t>1. Elaborar lineamientos para el procesamiento y entrega de la información por parte de la DIGSA, DISAN EJC, ARC y JEFSA. 
2. Seguimiento mediante mesa de trabajo entre los homólogos de las áreas de estadística y costos de la DIGSA, DISAN EJC, ARC y JEFSA con el objetivo de identificar posibles hallazgos de inconsistencias de reportes de datos y actualizar la ejecución del manejo de la herramienta SALUD.SIS (modulo de reportes y CEC).
2,1. Seguimiento a la aplicación de la Directiva Permanente No. 370867 de 2014.
3. Monitoreo a los analistas de costos solicitando informes del estado de las actividades en el módulo de costos del ERP SAP.
4.Generar los reportes de costos en el Sistema ERP 
5.Verificación de datos reportados y de devolución de la información incompleta, junto con las inconsistencias halladas</t>
  </si>
  <si>
    <t>1. Lineamientos para el procesamiento y entrega de la información de las variables estadísticas y de costos del SSFM.
2. Acta de seguimiento DIGSA, DISAN EJC, ARC y JEFSA (Tickets evolutivo y correctivo módulo de reporte y CEC Salud.SIS).
2,1. Informes de control de flujo de la información de la calidad del dato para la DISAN EJC, ARC y JEFSA.
3. Reporte del monitoreo al cumplimiento del cronograma de registro de operaciones y de cierre de periodos logísticos, financieros y de costos.
4.Informe de seguimiento del comportamiento del costo. 
5. Reporte de novedad a la DISAN EJC, ARC y JEFSA.</t>
  </si>
  <si>
    <t>CONSECUENCIAS / QUE AFECTA?</t>
  </si>
  <si>
    <t>CAUSAS / COMO OCURRER?</t>
  </si>
  <si>
    <t>Posibilidad de Adquisición de bienes y servicios, sin una identificación previa de la necesidad para la distribución de los recursos en el funcionamiento del SSFM.</t>
  </si>
  <si>
    <t>Área de Impacto</t>
  </si>
  <si>
    <t>Afectaciòn Económica</t>
  </si>
  <si>
    <t>Afectaciòn Reputacional</t>
  </si>
  <si>
    <t>Afectaciòn Economica y Reputacional</t>
  </si>
  <si>
    <t>Afectaciòn Reputacional y Económica</t>
  </si>
  <si>
    <t>Factor de Riesgo</t>
  </si>
  <si>
    <t>Talento Humano</t>
  </si>
  <si>
    <t>Tecnológia</t>
  </si>
  <si>
    <t>Infraestructura</t>
  </si>
  <si>
    <t>Eventos Externos</t>
  </si>
  <si>
    <t>AFECTACIÒN</t>
  </si>
  <si>
    <t>TIPO</t>
  </si>
  <si>
    <t>IMPLEMENTACIÓN</t>
  </si>
  <si>
    <t>CALIFICACIÓN</t>
  </si>
  <si>
    <t>DOCUMENTACIÓN</t>
  </si>
  <si>
    <t>FRECUENCIA</t>
  </si>
  <si>
    <t>EVIDENCIA</t>
  </si>
  <si>
    <t>ATRIBUTOS</t>
  </si>
  <si>
    <t>Riesgo</t>
  </si>
  <si>
    <t>Datos relacionados con la probabilidad e impacto inherentes</t>
  </si>
  <si>
    <t>Datos valoración de controles</t>
  </si>
  <si>
    <t>Cálculos requeridos</t>
  </si>
  <si>
    <t>Probabilidad Inherente</t>
  </si>
  <si>
    <t>Valoración control 1</t>
  </si>
  <si>
    <t>Valor probabilidad para aplicar 2o control</t>
  </si>
  <si>
    <t>Valoración control 2</t>
  </si>
  <si>
    <t>Valor probabilidad para aplicar 3er control</t>
  </si>
  <si>
    <t>Valor probabilidad para aplicar 4o control</t>
  </si>
  <si>
    <t>Valor probabilidad para aplicar 5o control</t>
  </si>
  <si>
    <t>Probabilidad Residual</t>
  </si>
  <si>
    <t>Impacto Inherente</t>
  </si>
  <si>
    <t>Valoración control 1 correctivo</t>
  </si>
  <si>
    <t>Valor impacto para aplicar 2o control</t>
  </si>
  <si>
    <t>Valoración control 2 correctivo</t>
  </si>
  <si>
    <t>Valor impacto para aplicar 3er control</t>
  </si>
  <si>
    <t>Impacto</t>
  </si>
  <si>
    <t>Residual</t>
  </si>
  <si>
    <t>Extremo</t>
  </si>
  <si>
    <t>Alto</t>
  </si>
  <si>
    <t>Bajo</t>
  </si>
  <si>
    <t>Control</t>
  </si>
  <si>
    <t>Característica</t>
  </si>
  <si>
    <t>Peso</t>
  </si>
  <si>
    <t>El funcionario del proceso gestión jurídica debe verificar y actualizar la normatividad al interior de la entidad y lo correspondiente a la jurisprudencia.</t>
  </si>
  <si>
    <t>Tipo</t>
  </si>
  <si>
    <t>Preventivo</t>
  </si>
  <si>
    <t>X</t>
  </si>
  <si>
    <t>Detectivo</t>
  </si>
  <si>
    <t>Correctivo</t>
  </si>
  <si>
    <t>Implementación</t>
  </si>
  <si>
    <t>Automática</t>
  </si>
  <si>
    <t>Manual</t>
  </si>
  <si>
    <t>Documentado</t>
  </si>
  <si>
    <t>Sin documentar</t>
  </si>
  <si>
    <t>Continua</t>
  </si>
  <si>
    <t>Aleatoria</t>
  </si>
  <si>
    <t>Evidencia</t>
  </si>
  <si>
    <t>Con registro</t>
  </si>
  <si>
    <t>Sin Registro</t>
  </si>
  <si>
    <t>Valoración control</t>
  </si>
  <si>
    <t>TRATAMIENTO</t>
  </si>
  <si>
    <t>Grupo Asuntos Legales - GRULE</t>
  </si>
  <si>
    <t>Gestion Hacia el Usuario - GRAPS</t>
  </si>
  <si>
    <t>Subdirección de Salud  - Gestión del Riesgo- GRERI</t>
  </si>
  <si>
    <t>Subdirección de Salud  - Salud Operacional - GRUSO</t>
  </si>
  <si>
    <t>Subdirecciòn Administrativa y Financiera - Gestión Financiera - GRUFI</t>
  </si>
  <si>
    <t>Subdirecciòn Administrativa y Financiera - Apoyo Logistico - GRUAA</t>
  </si>
  <si>
    <t>Grupo Planeaciòn Estrategica - Sistemas Integrados de Gestión - ARSIG</t>
  </si>
  <si>
    <t>Grupo Planeaciòn Estrategica - Desarrollo Institucional - ARDEY</t>
  </si>
  <si>
    <t>Grupo Planeaciòn Estrategica - Area Presupuestación - ARPRE</t>
  </si>
  <si>
    <t>Grupo Planeaciòn Estrategica - Area Costos y Estadistica - ARCYE</t>
  </si>
  <si>
    <t>Gestiòn Documental - AREDO</t>
  </si>
  <si>
    <t>Procesos:</t>
  </si>
  <si>
    <t>•Falta de procedimientos.</t>
  </si>
  <si>
    <t>•Errores de grabación, autorización.</t>
  </si>
  <si>
    <t>•Errores en calculos para pagos internos y externos.</t>
  </si>
  <si>
    <t>•Falta de capacitación, temas relacionados con el personal.</t>
  </si>
  <si>
    <t>Evento Externo:</t>
  </si>
  <si>
    <t>•Suplantación de identidades.</t>
  </si>
  <si>
    <t>•Asalto a la oficina.</t>
  </si>
  <si>
    <t>•Atentados, vandalismo, orden público.</t>
  </si>
  <si>
    <t>Talento Humano.</t>
  </si>
  <si>
    <t>•Hurto activos.</t>
  </si>
  <si>
    <t>•Posibles comportamientos no éticos de los empleados.</t>
  </si>
  <si>
    <t>•Fraude interno (corrupción, soborno).</t>
  </si>
  <si>
    <t>•Incluye seguridad y salud en el trabajo.</t>
  </si>
  <si>
    <r>
      <t>Tecnológia</t>
    </r>
    <r>
      <rPr>
        <sz val="10"/>
        <color theme="1"/>
        <rFont val="Arial"/>
        <family val="2"/>
      </rPr>
      <t>:</t>
    </r>
  </si>
  <si>
    <t>•Daño de equipos.</t>
  </si>
  <si>
    <t>•Caída de aplicaciones.</t>
  </si>
  <si>
    <t>•Caída de redes.</t>
  </si>
  <si>
    <t>•Errores en programas.</t>
  </si>
  <si>
    <t>•Comunicación Interna.</t>
  </si>
  <si>
    <t>•Legales y reglamentarios.</t>
  </si>
  <si>
    <t>•Talento Humano.</t>
  </si>
  <si>
    <t>•Derrumbes</t>
  </si>
  <si>
    <t>•Incendios</t>
  </si>
  <si>
    <t>•Inundaciones</t>
  </si>
  <si>
    <t>•Daños a activos fijos.</t>
  </si>
  <si>
    <t>Seguridad de la Información</t>
  </si>
  <si>
    <t>Posibilidad de que una amenaza concreta pueda explotar una vulnerabilidad para causar una pérdida o daño en un activo de información.</t>
  </si>
  <si>
    <t>•Infraestructura</t>
  </si>
  <si>
    <t>•Evententos externos</t>
  </si>
  <si>
    <t>•Tecnologicos</t>
  </si>
  <si>
    <t>TABLA DE LOS CONTROLES Y SUS CARACTERÍSTICAS</t>
  </si>
  <si>
    <t>CONTROL 1</t>
  </si>
  <si>
    <t xml:space="preserve">CONTROL 2 </t>
  </si>
  <si>
    <t>x</t>
  </si>
  <si>
    <t xml:space="preserve"> </t>
  </si>
  <si>
    <t>Automático</t>
  </si>
  <si>
    <t xml:space="preserve">CR. Carlos Gonzalez Villamil
</t>
  </si>
  <si>
    <t>Verificación en aplicativo SIIF del rubro presupuestal objeto de traslado.</t>
  </si>
  <si>
    <t xml:space="preserve">1. Distribución presupuestal a DIGSA, DISAN EJC, ARC y JEFSA.
</t>
  </si>
  <si>
    <t xml:space="preserve">Resolución de Distribución 
</t>
  </si>
  <si>
    <t>Documento solicitud y justificación de la necesidad del traslado.</t>
  </si>
  <si>
    <t xml:space="preserve">
Resolución o requerimiento de traslados</t>
  </si>
  <si>
    <t>Posibilidad de Proyectar necesidades de infraestructura y equipos biomédicos, que afecten el fortalecimiento de la calidad en la Prestación de los servicios de salud en los Establecimientos de Sanidad Militar a Nivel Nacional.</t>
  </si>
  <si>
    <t>Posibilidad de suministro inoportuno y calidad de la información para el análisis de variables estadísticas de la población, niveles de servicios al interior del SSFM con red propia y contratada y costo de operación reportado por el nivel prestador.</t>
  </si>
  <si>
    <t>Posibilidad de disminuir los posibles tiempos de respuesta en las fallas o interrupciones de la plataforma tecnológica.</t>
  </si>
  <si>
    <t>Posibilidad de Intervención inoportuna de los factores de riesgos de los afiliados al SSFM.</t>
  </si>
  <si>
    <t>El presupuesto asignado para la vigencia, tiene el riesgo de que al cierre de la vigencia presente una ejecución inferior al 80%.</t>
  </si>
  <si>
    <t>1. Porcentaje inferior al 80% de Ejecución Presupuestal al cierre de la Vigencia.
2. Incumplimiento en el plan de contratación.
3. Debilidad en el control del gasto.</t>
  </si>
  <si>
    <t>1. Aplazamiento o recorte de apropiación.
2. No ejecución de recursos. 
3. Afectación de los rubros misionales en la prestación de los servicios de salud.
4. Incumplimiento de la meta establecida de la ejecución presupuestal.</t>
  </si>
  <si>
    <t xml:space="preserve">PD. Emilce Torres Lopez </t>
  </si>
  <si>
    <t>1. Proceso: El no pago de la tasa oportuna a la Superintendencia de salud en los plazos establecidos.
2. Personal: No se consulta periódicamente la página de la Supersalud, para la identificación del valor a pagar de la tasa.</t>
  </si>
  <si>
    <t>Posibilidad de no realizar el seguimiento, evaluación y reporte de los informes de la gestión y de Ley del SSFM.</t>
  </si>
  <si>
    <t>Desarrollar las funciones de control interno o quien haga sus veces para el seguimiento, evaluación y reporte de los informes de la gestión y de Ley del SSFM.</t>
  </si>
  <si>
    <t>1. Cambios constantes en la Normatividad.
2. Adherencia a los principios del modelo estándar de control (MECI) autocontrol, autorregulación y auto gestión.</t>
  </si>
  <si>
    <t>1. Reprocesos en los informes de gestión y reportes de Ley.
2. Incumplimiento a las actividades establecidas para realizar los informes.
3. Resistencia al cambio por parte del Talento Humano del SSFM.</t>
  </si>
  <si>
    <t>1. Informes de seguimiento de: El profesional de defensa realizará informe semestral de la planeación presupuestal en gastos de funcionamiento e inversión de lo planeado vs lo ejecutado para el seguimiento   registrados en el plan anual de adquisiciones de bienes, servicios y obras públicas del Comando General de la Fuerzas Militares - Control Interno Contable - Plan de acción - Plan anticorrupción y atención al ciudadano – Gestión del riesgo - evaluación independiente del sistema de control interno - de austeridad del gasto - derechos de autor - cámara de representantes - de PQRSD.</t>
  </si>
  <si>
    <t>El riesgo afecta la imagen de la entidad con algunos usuarios de relevancia frente al logro de los objetivos.</t>
  </si>
  <si>
    <t>Calificaciòn</t>
  </si>
  <si>
    <t>Fraude externo</t>
  </si>
  <si>
    <t>Fraude interno</t>
  </si>
  <si>
    <t>Fallas tecnológicas</t>
  </si>
  <si>
    <t>Relaciones laborales</t>
  </si>
  <si>
    <t>Usuarios, productos y prácticas</t>
  </si>
  <si>
    <t>Daños a activos fijos/ eventos externos</t>
  </si>
  <si>
    <t>Grupo Sistema Integral de Información - Gestión de la Información - GRUGI</t>
  </si>
  <si>
    <t>CLASIFICACIÓN y FACTORES DEL RIESGO</t>
  </si>
  <si>
    <t>2. Justificación de los Traslados presupuestales Internos y Externos de la DIGSA, DISAN EJC, ARC y JEFSA.</t>
  </si>
  <si>
    <t>Incumplimiento de las directrices internas y externas aplicables al SSFM para la formulación, seguimiento y control de los Planes Institucionales y Estratégicos.</t>
  </si>
  <si>
    <t xml:space="preserve">1, Acta Capacitación en Gestión Documental
</t>
  </si>
  <si>
    <t>1, Capacitación para dar cumplimiento a la Ley General de Archivos 594 de 2000, Ley 734 de 2000 y Acuerdo 038 de 2012.
2, Capacitación del manejo de herramientas tecnológicas</t>
  </si>
  <si>
    <t>Posibilidad de incumplimiento al Acuerdo 070 de 2019 “Por el cual se establece el Modelo de Atención Integral en Salud para el Sistema de Salud de las Fuerzas Militares y la Policía Nacional” MATIS y la Guía del Modelo de Atención Integral en Salud MATIS.</t>
  </si>
  <si>
    <t>Aplicabilidad y adherencia según lo contemplado en el acuerdo 070 de 2019 y su anexo técnico estandarizado mediante la Guía del Modelo de Atención Integral en Salud MATIS, para la articulación, seguimiento y control por parte de los actores del SSFM.</t>
  </si>
  <si>
    <t>1.	Articulación y adherencia de procesos y procedimientos con los cambios normativos para los actores del SSFM (DIGSA-DISAN-JEFSA-ESM-Usuarios).  
2.	Parametrización para el seguimiento y control de la implementación del MATIS y el procedimiento verificación implementación Modelo de Atención Integral en Salud MATIS DIGSA.</t>
  </si>
  <si>
    <t>1.	Reprocesos por desconocimiento y aplicación de los lineamientos emitidos en el SSFM.
2.	No dar cumplimiento al acuerdo 070 de 2019 y el anexo técnico, presentando fallas en la calidad n la calidad de la prestación de servicios, generando implicaciones legales, perdida de la credibilidad o imagen de la entidad.</t>
  </si>
  <si>
    <t>1.	Informe capacitación efectuado con anexo de (Actas de capacitación y mesas trabajo y Reporte de asistencia).
2.	Informe de seguimiento implementación MATIS y Matriz seguimiento implementación MATIS.</t>
  </si>
  <si>
    <t>1.	Realizar mesas de trabajo y capacitación con los actores del SSFM relacionada con el MATIS.
2.	Realizar seguimiento y control de la Guía del Modelo de atención Integrado en Salud MATIS y el Procedimiento verificación implementación Modelo de Atención Integral en Salud MATIS DIGSA</t>
  </si>
  <si>
    <t>Posibilidad de nombramiento sin el cumplimiento de los requisitos requeridos para el empleo en el SSFM.</t>
  </si>
  <si>
    <t>Realizar nombramiento de personal a la planta del SSFM, sin el cumplimiento de los requisitos requeridos para el empleo de acuerdo con la normatividad vigente.</t>
  </si>
  <si>
    <t>1.	Realizar el Anteproyecto de gastos de personal, verificación de cumplimiento de los requisitos exigidos al 100% para cada empleo que se encuentre establecido en el plan de vacantes de acuerdo con las necesidades del SSFM, Solicitar ante el Departamento de la Función Pública – DAFP el proceso de entrevistas y pruebas comportamentales de los empleos que lo requieran y solicitar ante el Ministerio de Defensa Nacional – MINDEFESA y Presidencia de la República, la publicación de la Hoja de Vida en la página web.</t>
  </si>
  <si>
    <t>1.	Informe de cumplimiento de requisitos de nombramientos.</t>
  </si>
  <si>
    <t>MONITOREO</t>
  </si>
  <si>
    <t>Mensual</t>
  </si>
  <si>
    <t>1. Actas de capacitación a funcionarios 
2. Informe de seguimiento a la contratación de la DIGSA, DISAN EJC, ARC y JEFSA.</t>
  </si>
  <si>
    <t>Posibilidad de alteración o modificación intencional de la información relacionada en: estudios previos, pliego de condiciones, en adendas al pliego de condiciones o en evaluaciones de las propuestas, para favorecimiento propio o de terceros.</t>
  </si>
  <si>
    <t>1.	Publicación de los contratos adjudicados por la entidad.
2.	Seguimiento y verificación de los procesos contractuales.
3.	Verificación de los estudios previos con las firmas respectivas.
4.	Revisión plan de adquisiciones con las firmas respectivas.
5.	Socialización del plan anual de adquisiciones - Financiera.</t>
  </si>
  <si>
    <t>Posibilidad de control inadecuado de los expedientes contractuales</t>
  </si>
  <si>
    <t>PLAN DE CONTIGENCIA</t>
  </si>
  <si>
    <t>1. Capacitación de la normatividad vigente para el tratamiento de información semestralmente.
2. Capacitación sobre los lineamientos del registro de afiliación al SSFM, trimestral.</t>
  </si>
  <si>
    <t>Actualizar constante la normatividad y jurisprudencial</t>
  </si>
  <si>
    <t>Posibilidad de Incumplimiento de términos</t>
  </si>
  <si>
    <t>Posibilidad de elaborar conceptos jurídicos sin fundamento normativo actualizado</t>
  </si>
  <si>
    <t>Posibilidad de custodia y reserva de la información de los procesos disciplinarios.</t>
  </si>
  <si>
    <t>Posibilidad de emitir respuesta a los requerimientos interpuestos por los usuarios fuera de los plazos que establece la ley.</t>
  </si>
  <si>
    <t>Posibilidad de perdida o manejo inadecuado de la documentación</t>
  </si>
  <si>
    <t>1. Afecta la toma de decisiones con evaluación con resultados - Evidencia documentada.
2. Limita la gestión del conocimiento institucional y el fortalecimiento de la primera y segunda línea del Control interno.</t>
  </si>
  <si>
    <t>RIESGO INHERENTE</t>
  </si>
  <si>
    <t>CLASIFICACIÓN</t>
  </si>
  <si>
    <t>RIESGO RESIDUAL</t>
  </si>
  <si>
    <t>MANEJO / TRATAMIENTO DEL RIESGO</t>
  </si>
  <si>
    <t>Reducir</t>
  </si>
  <si>
    <t>Aceptar</t>
  </si>
  <si>
    <t>Evitar</t>
  </si>
  <si>
    <t>Mitigar</t>
  </si>
  <si>
    <t>Transferir</t>
  </si>
  <si>
    <t>Posibilidad de Direccionar el Sistema integrado de Gestión sin articular el cumplimiento de parámetros para la integración, implementación y mantenimiento.</t>
  </si>
  <si>
    <t>Posibilidad de celebrar de contratos sin aplicar de manera correcta los principios y disposiciones de la contratación estatal</t>
  </si>
  <si>
    <t>Posibilidad de Baja Ejecución Presupuestal del SSFM</t>
  </si>
  <si>
    <t>Posibilidad de Sanción por parte del ente de Control</t>
  </si>
  <si>
    <t>CRITERIO PARA DEFINIR EL IMPACTO DEL RIESGO</t>
  </si>
  <si>
    <t>CRITERIO PARA DEFINIR LA PROBABILIDAD DEL RIESGO</t>
  </si>
  <si>
    <t>Posibilidad de desconocimiento de los resultados de la capacidad tecnología y científica, para la toma de decisiones.</t>
  </si>
  <si>
    <t>MAPA / MATRIZ DE CALOR</t>
  </si>
  <si>
    <t>VALOR DE LOS CONTROLES Y SUS CARACTERÍSTICAS Control 1</t>
  </si>
  <si>
    <t>VALOR DE LOS CONTROLES Y SUS CARACTERÍSTICAS Control 2…</t>
  </si>
  <si>
    <t>CLASIFICACIÓN CARACTERÍSTICA Y PESO</t>
  </si>
  <si>
    <t>APLICACIÓN DE CONTROLES PARA ESTABLECER EL RIESGO RESIDUAL</t>
  </si>
  <si>
    <t>MDN-COGFM-PROPLAES-DIGSA-FU.95.1-43</t>
  </si>
  <si>
    <t>Octubre del 2021</t>
  </si>
  <si>
    <t>Se aplican los cambios de acuerdo con la normatividad vigente en materia de Gestión del Riesgo.
NOTA PROASIG - PROPLAES:  
1. Este documento fue revisado por PROASIG, cumple con los requisitos establecidos en el formato establecido por el Sistema Integrado de Gestión SIG, para aprobarlo en la SVE; PROPLAES libera el documento. 
2.	Dada la reestructuración de la DIGSA, se ajustaron las políticas de operación para el control de la información documentada de los procesos para el SIG.
3.La información registrada en el documento es responsabilidad del proceso que lo emite.</t>
  </si>
  <si>
    <t>Posibilidad de la adherencia a la norma para la formulación, seguimiento y control de las directrices internas y externas para los Planes Institucionales y Estratégicos.</t>
  </si>
  <si>
    <t>Administrar los recursos del Subsistema de Salud de las Fuerzas Militares e implementar las políticas que emita el Consejo Superior de Salud Militar y Policial-CSSMP y los planes y programas que coordine el Comité de Salud de las Fuerzas Militares respecto del Subsistema de Salud de las Fuerzas Militares.</t>
  </si>
  <si>
    <t>DIRECCIÓN GENERAL DE SANIDAD MILITAR - DIGSA</t>
  </si>
  <si>
    <t>Afectación Reputacional</t>
  </si>
  <si>
    <t>Fecha actualización</t>
  </si>
  <si>
    <t>Área de Impacto (Qué)</t>
  </si>
  <si>
    <t>Grupo Planeación Estratégica - Área Presupuestación - ARPRE</t>
  </si>
  <si>
    <t>Afectación Económica y Reputacional</t>
  </si>
  <si>
    <t>Grupo Planeación Estratégica - Desarrollo Institucional - ARDEY</t>
  </si>
  <si>
    <t>OBJ. 1. Actualizar e implementar políticas y lineamientos para la gestión del aseguramiento y la prestación de los Servicios de Salud Gestión de la Atención Integral en Salud &gt; Gestionar el Riesgo en Salud &gt; Identificar y gestionar el Riesgo en Salud mediante diferentes herramientas_GRUPL - 
Priorizar necesidades de intervención de la infraestructura -equipos biomédicos para la puesta en marcha de los proyectos de inversión.
OBJ. 1. Actualizar e implementar políticas y lineamientos para la gestión del aseguramiento y la prestación de los Servicios de Salud Gestión de la Atención Integral en Salud &gt; Gestionar el Riesgo en Salud &gt; Viabilizar los proyectos de inversión en la SUIFP en cumplimiento al decreto de liquidación para la vigencia 2021_GRUPL 
Actualizar el BPIN según recursos apropiados para la vigencia 2021
OBJ. 1. Actualizar e implementar políticas y lineamientos para la gestión del aseguramiento y la prestación de los Servicios de Salud Gestión de la Atención Integral en Salud &gt; Gestionar el Riesgo en Salud &gt; Priorizar necesidades de intervención de la infraestructura -equipos biomédicos para la puesta en marcha de los proyectos SIPF-SPI_GRUPL
Proyectar el Plan de ejecución de los recursos de inversión
OBJ. 1. Actualizar e implementar políticas y lineamientos para la gestión del aseguramiento y la prestación de los Servicios de Salud Gestión de la Atención Integral en Salud &gt; Gestionar el Riesgo en Salud &gt; Emitir lineamientos para la formulación e inscripción de los proyectos de inversión para la vigencia 2022_GRUPL
Socializar la metodología para la formulación de los proyectos de inversión con la metodología general ajustada</t>
  </si>
  <si>
    <t>Posibilidad de distribución o asignación inapropiada de los recursos para los Planes, Programas y/o Proyectos.</t>
  </si>
  <si>
    <t>1,  Ausencia de lineamientos para la formulación, implementación y seguimiento a los planes.
2, Debilidad en la interacción  entre los actores del SSFM.
3, Revisión y aprobación de los lineamientos para la socialización al interior del SSFM.</t>
  </si>
  <si>
    <t>1. Posibles sanciones de los entes de control y baja credibilidad de los procesos de planeación.
2. Incumplimiento de los objetivos definidos en el Plan nacional de desarrollo vigente.
3. Incumplimiento a los objetivos estratégicos de la entidad.</t>
  </si>
  <si>
    <t>1. Mesas de trabajo anual con los procesos de la DIGSA y DISAN para la formulación de los planes de acción según vigencia.
2, Actualización y socialización Lineamientos para la formulación u seguimiento al Plan de acción, planes institucionales, riesgos e indicadores.
3. Alineación con el planeación estratégica institucional el plan de acción para la aprobación del Comité de Salud de las Fuerzas  Militares y CSSFM.</t>
  </si>
  <si>
    <t>OBJ. 1. Actualizar e implementar políticas y lineamientos para la gestión del aseguramiento y la prestación de los Servicios de Salud Gestión de la Atención Integral en Salud &gt; Gestionar el Riesgo en Salud &gt; Identificar y gestionar el Riesgo en Salud mediante diferentes herramientas_GRUPL</t>
  </si>
  <si>
    <t>Grupo Planeación Estratégica - Área Costos y Estadística - ARCYE</t>
  </si>
  <si>
    <t>OBJ. 1. Actualizar e implementar políticas y lineamientos para la gestión del aseguramiento y la prestación de los Servicios de Salud Gestión de la Atención Integral en Salud &gt; Gestionar el Riesgo en Salud &gt; Identificar y gestionar el Riesgo en Salud mediante las diferentes herramientas_GRUPL</t>
  </si>
  <si>
    <t>GRUPL (Estadística - Costo)</t>
  </si>
  <si>
    <t>Grupo Sistema Integral de Información - Tecnologías de las información y las comunicaciones</t>
  </si>
  <si>
    <t>Afectación Reputacional y Económica</t>
  </si>
  <si>
    <t>Tecnología</t>
  </si>
  <si>
    <t xml:space="preserve">OBJ. 3. Fortalecer el Desarrollo, Implementación e Integración del Sistema de Información en los procesos de aseguramiento y la Prestación de los Servicios de Salud Tecnologías de la información y comunicaciones &gt; Desarrollo e implementación de la Plataforma Tecnológica del SSFM &gt; Implementación Sistema Integral de la Información_SISAM 
</t>
  </si>
  <si>
    <t>Baja intervención del riesgo en los afiliados con el objetivo de iniciar su intervención, desde la Identificación del riesgo, la prestación del servicio, tratamiento, rehabilitación, recuperación y paliación.</t>
  </si>
  <si>
    <t>1. Omisión de la información en salud por parte de los afiliados .
2. Incumplimiento de los lineamientos emitidos por la Gestión del Riesgo en Salud , Garantía de la calidad y prestación de Servicios del SSFM
3. Identificación tardía de los riesgos que presentan los afiliados.
4. Insuficiencia de la Red de Servicios de Salud.
5, Desconocimiento de los usuarios adscritos en el ESM y la población militar flotante en el territorio.
6. Falta de Compromiso por parte del usuario.</t>
  </si>
  <si>
    <t xml:space="preserve">1. Intervención por parte de los entes de control (Minsalud, entes Territoriales, Contraloría y Supersalud) por incumplimiento en los objetivos estratégicos.
2. Aumento de la morbilidad y sobrecostos en la atención.
3. Incumplimiento en las coberturas establecida en la normatividad aplicable al SSFM.
</t>
  </si>
  <si>
    <t>1. Seguimiento a la ejecución y aplicación de los lineamientos.
2. Análisis de los reporte de la Ficha familiar
3. Campañas de estrategias en materia de Información , Educación y Comunicación.</t>
  </si>
  <si>
    <t>1. Informes de la operatividad y seguimiento relacionados con la prestación del servicio, la gestión del riesgo, la calidad de los servicios y la implementación del MATIS (GRERI - GROSD-GRUAS-PROGACAS).
2, Documentos estrategias - IEC.</t>
  </si>
  <si>
    <t>OBJ. 1. Actualizar e implementar políticas y lineamientos para la gestión del aseguramiento y la prestación de los Servicios de Salud Gestión de la Atención Integral en Salud &gt; Implementar las Redes Integrales de servicios de salud &gt; Realizar seguimiento y control a la Red prestadora de servicios en salud (propia y contratada)_GROSD
OBJ. 4. Fortalecer y aplicar los mecanismos de control y seguimiento en la gestión del aseguramiento y la Prestación de los Servicios Mejoramiento de los Sistemas de Gestión &gt; Implementación del Sistema de Calidad en Salud para el SSFM &gt; Establecer acciones de mejora frente a los resultados del Autodiagnóstico del Sistema de Calidad en Salud de la DIGSA, DISAN (EJC y ARC) y JEFSA_GROSD</t>
  </si>
  <si>
    <t>OBJ. 1. Actualizar e implementar políticas y lineamientos para la gestión del aseguramiento y la prestación de los Servicios de Salud Gestión de la Atención Integral en Salud &gt; Alinear las políticas del SSFM frente al MATIS &gt; Monitorear la implementación de lineamientos en los Programas Especiales_GRUAS</t>
  </si>
  <si>
    <t>1. Consolidación y análisis de los resultados de las autoevaluaciones de Capacidad Tecnológica y Científica según ESM evaluado y enviadas por las DISAN (EJC, ARC y JEFSA) anualmente
2. Divulgar los resultados de la autoevaluación</t>
  </si>
  <si>
    <t xml:space="preserve">1. Informe de seguimiento de la capacidad tecnológica y científica. 
2. Actas de reunión  y socialización con la DIGSA, DISAN EJC, ARC y JEFSA. </t>
  </si>
  <si>
    <t>Subdirección Administrativa y Financiera - Grupo Contratación - GRUCO</t>
  </si>
  <si>
    <t>Omisión de los principios de la contratación estatal.</t>
  </si>
  <si>
    <t xml:space="preserve">1. Falta de conocimiento y capacitación con respecto a los principios y disposiciones que rigen el ejercicio de la función administrativa
2. Falta de seguimiento y control a los procesos contractuales.                </t>
  </si>
  <si>
    <t>1. Falta de transparencia en la contratación / Investigaciones disciplinarias o penales.</t>
  </si>
  <si>
    <t xml:space="preserve">1. Capacitación al personal  de la DIGSA y Direcciones de Sanidad y JEFSA,sobre principios de contratación y disposiciones establecidos en la ley
2. Cronogramas de contratación para la vigencia según plan de compras 
3. Seguimiento de los procesos contractuales adelantados por el GRUCO.  </t>
  </si>
  <si>
    <t xml:space="preserve">1. Publicación en la Página Web y SECOP.
2. Informe de seguimiento procesos contractuales trimestralmente.
3.Novedad o aceptación del estudio previo.
4.estado de los proceso adelantados por la entidad en el trimestre 
</t>
  </si>
  <si>
    <t>1. Perdida del expediente contractual
2. Incumplimiento a los requerimiento de  los entes de control.</t>
  </si>
  <si>
    <t xml:space="preserve">1. Perdida de expediente contractual 
2. Sanciones disciplinarias </t>
  </si>
  <si>
    <t xml:space="preserve">
1. Seguimiento a la entrega de los expedientes físicos al archivo.</t>
  </si>
  <si>
    <t>1. Acta de reunión GRUCO
2. Soporte de la transferencia documental según programación Gestión documental.</t>
  </si>
  <si>
    <t xml:space="preserve">Gestor documental del Grupo </t>
  </si>
  <si>
    <t>Capitán Sandra Milena Lavalle Morrón</t>
  </si>
  <si>
    <t>Subdirección Administrativa y Financiera - Gestión de la Afiliación - GRUGA</t>
  </si>
  <si>
    <t>Posibilidad de equivocación en el Ingreso de la información de los afiliados al sistema del SSFM.</t>
  </si>
  <si>
    <t>OBJ. 1. Actualizar e implementar políticas y lineamientos para la gestión del aseguramiento y la prestación de los Servicios de Salud Gestión de la Atención Integral en Salud &gt; Gestionar el Riesgo en Salud &gt; Realizar la gestión de la afiliación del SSFM en concordancia al MATIS_GRUGA</t>
  </si>
  <si>
    <t>Subdirección Administrativa y Financiera - Gestión Financiera - GRUFI</t>
  </si>
  <si>
    <t>1. Informes de Seguimiento a la ejecución presupuestal de acuerdo a los reportes que se generan en el sistema SIIF. 
2. Informes Trimestrales dirigidos a las Direcciones de Sanidad y Jefatura de Salud, sobre el avance de ejecución presupuestal de sus Establecimientos de Sanidad.</t>
  </si>
  <si>
    <t xml:space="preserve">Reportes SIIF Ejecución Presupuestal </t>
  </si>
  <si>
    <t>Resolución para el pago de la Contribución</t>
  </si>
  <si>
    <t>Atención inoportuna o extemporánea de las actuaciones que deben surtirse en los asuntos jurídicos de competencia de la DIGSA</t>
  </si>
  <si>
    <t>1. Cargas laborales excesivas
2. Demora por parte de terceros en el envío de insumos necesarios para la gestión jurídica
3. Demoras en el reparto de la documentación
4. Falta de herramienta tecnológicas que permitan realizar controles</t>
  </si>
  <si>
    <t>1. Fallos adversos por extemporaneidad. 
2. Afectación de la eficiencia administrativa</t>
  </si>
  <si>
    <t>Posibilidad de pérdida de documentos o expedientes en proceso jurídico</t>
  </si>
  <si>
    <t>Utilización de normativa desactualizada o derogada al momento de emitir el concepto jurídico</t>
  </si>
  <si>
    <t>1. Falta de verificación y control de la normatividad vigente.
.</t>
  </si>
  <si>
    <t>1. Posible inducción a error para la toma de decisiones 
2. Sanciones o multas económicas o reputacionales encontra de la entidad</t>
  </si>
  <si>
    <t>Omisión en la revisión de documentos necesarios para que un tercero pueda revisar el expediente</t>
  </si>
  <si>
    <t>1. Documentos que acreditan la autorización del tercero para acceder al expediente
2. Cronograma de capacitación JEMCO y constancia de asistencia.</t>
  </si>
  <si>
    <t>Líder Área de Asuntos Disciplinarios</t>
  </si>
  <si>
    <t>Gestión Hacia el Usuario - GRAPS</t>
  </si>
  <si>
    <t>OBJ. 4. Fortalecer y aplicar los mecanismos de control y seguimiento en la gestión del aseguramiento y la Prestación de los Servicios Mejoramiento de los Sistemas de Gestión &gt; Implementar el Sistema de atención al usuario y participación social &gt; Implementar y realizar seguimiento de la Línea de orientación e información en la prestación de los servicios de salud_GRAPS</t>
  </si>
  <si>
    <t>Gestión Documental - AREDO</t>
  </si>
  <si>
    <t>OBJ. 4. Fortalecer y aplicar los mecanismos de control y seguimiento en la gestión del aseguramiento y la Prestación de los Servicios Mejoramiento de los Sistemas de Gestión &gt; Implementación del Sistema Integrado de Planeación y Gestión &gt; Efectuar planes y proyectos que gestionen,automticen, brinden seguridad y acceso a la información contenida en los documentos de archivo_AREDO</t>
  </si>
  <si>
    <t>Grupo Planeación Estratégica - Sistemas Integrados de Gestión - ARSIG</t>
  </si>
  <si>
    <t>Incumplimiento a lo establecido en las políticas y lineamientos para la para la integración, implementación y mantenimiento del Sistema Integrado de Gestión y los procesos.</t>
  </si>
  <si>
    <t>1,  Desarticulación de la información y desconocimiento de los actores del Sistema en referencia a los procesos a integrar y los Sistemas Integrados de Gestión - SIG.
2. No autorización de las Fuerzas a las Direcciones de Sanidad (EJC, ARC y JEFSA) para la articulación de los procesos originada  por la Gestión del Cambio al interior de sus procesos y los Sistemas de Gestión.</t>
  </si>
  <si>
    <t>1. Diseñar el modelo de operación por procesos por componentes: Caractizaciòn de proceso, Matriz de interacción de proceso, definición de roles y responsabilidades en el Sistema Integrado de Gestión - SIG, funciones, evidencia documentada por proceso y su administración  (procedimientos).
2. Desarrollar mesas de trabajo con las Direcciones de Sanidad (EJC, ARC y JEFSA) para elaborar políticas y lineamientos articulados en referencia a la integración, implementación y mantenimiento (acciones de mejora) del Sistema Integrado de Gestión - SIG y sus procesos.</t>
  </si>
  <si>
    <t>1. Componentes del Modelo de operación por procesos.
2. Informe de estado de avance trimestral del Sistema Integrado de Gestión y Acta de mesas de trabajo con las Direcciones de Sanidad (EJC, ARC y JEFSA) para integración, implementación  y mantenimiento (acciones de mejora) del Sistema Integrado de Gestión - SIG y los procesos.</t>
  </si>
  <si>
    <t>OBJ. 4. Fortalecer y aplicar los mecanismos de control y seguimiento en la gestión del aseguramiento y la Prestación de los Servicios Mejoramiento de los Sistemas de Gestión 
1.  Implementación del Sistema Integrado de Planeación y Gestión
2. Modelo Integrado de Planeación y Gestión
3.Sistema Integrado de Gestión SSFM</t>
  </si>
  <si>
    <t>Coordinadora GRUPL 
Líder SIG</t>
  </si>
  <si>
    <t>Subdirección Administrativa y Financiera - Grupo Talento Humano - GRUTH</t>
  </si>
  <si>
    <t>OBJ. 3. Fortalecer el Desarrollo, Implementación e Integración del Sistema de Información en los procesos de aseguramiento y la Prestación de los Servicios de Salud Tecnologías de la información y comunicaciones Implementación Sistema de Gestión de Seguridad de la Información.
1. Socializar las Políticas y procedimientos de Seguridad y Privacidad de la Información - I trimestre 2021.
2. Realizar sensibilización y comunicación en seguridad y privacidad de la información.
3.Elaborar el acto administrativo del Sistema de Gestión de Seguridad de la Información -SGSI.
4.Realizar sensibilización y comunicación en seguridad y privacidad de la información.
5.Identificar y establecer los riesgos y controles de la seguridad de la información en la DIGSA.</t>
  </si>
  <si>
    <t>Pretermisión de requisitos necesarios para que un tercero pueda acceder al expediente disciplinario</t>
  </si>
  <si>
    <t xml:space="preserve">1. Uso de Controles a los repositorios externos  aprobados por la entidad.
2. No actualización de Acta de Compromiso de Reserva, Seguridad y Calidad de la Información Personal Militar-Civil Planta y Civil vinculado por contrato o convenio.
3. Acceso físico y/o lógico no autorizado
4. Abrir correos electrónicos de dudosa procedencia (malware)
5. La no inactivación de los accesos y permisos de los usuarios de la DIGSA a la plataforma tecnológica de acuerdo al reporte de novedades de personal enviado por el Grupo de Talento Humano.
</t>
  </si>
  <si>
    <t>1. Perdida de integridad de la información almacenada en los repositorios. 
2. Pérdida de credibilidad y confianza en la entidad frente al cliente interno y externo.
3. Fuga de información sensible de la entidad o terceros por control e inactivación de usuarios. 
4. Incumplimiento legal de acuerdo a la normatividad que aplique al caso.
5. Indisponibilidad en la operación, generando interrupción del servicio.</t>
  </si>
  <si>
    <t>1. Informes de monitoreo de la infraestructura tecnológica.
2. Estudios previos con los acuerdos de niveles de servicio (ANS) de la vigencia.
3. Acta de seguimiento a la ejecución del contrato. (3 y 4).
4. Plan Anual de Adquisiciones de la vigencia 
5. Informe de certificación de generación Backups.</t>
  </si>
  <si>
    <t xml:space="preserve">1. Implementar mecanismos  de control a la disponibilidad de los servicios infraestructura tecnológica.
2. Definición de los acuerdos de niveles de servicio y obligaciones establecidas  en el estudio previo y/o anexo técnico.
3. Seguimiento a los mecanismos de alta disponibilidad implementados sobre los servicios.
4. Inclusión el Plan de compras.   
5. Registro custodia de las cintas de Backups.
</t>
  </si>
  <si>
    <t>OBJ. 2. Gestionar la sostenibilidad y el riesgo financiero del SSFM_Eficiencia Administrativa (Riesgo Financiero) &gt; Rediseño de la Estructura Organizacional &gt; Actualizar los Planes Institucionales de Talento Humano_GRUTH</t>
  </si>
  <si>
    <t>Coordinadora GRUTH</t>
  </si>
  <si>
    <t>1.	Reprocesos en la etapa contractual y postcontractual.
2.	Pérdida de recursos.
3.	Posibles sanciones legales y disciplinarias.
4.	Hallazgos y observaciones con posible incidencia disciplinaria por parte de entes de control.</t>
  </si>
  <si>
    <t>1.Realizar nombramientos sin la previa verificación de la normatividad actualizada, el plan de vacantes y respaldo presupuestal.
2.Realizar nombramientos sin el 100% de cumplimiento de requisitos.
3.Manejo inadecuado de los procesos de nombramiento de personal de planta del SSFM.
4.Investigaciones disciplinarias y responsabilidad legal</t>
  </si>
  <si>
    <t>1. Nulidad del proceso
2.Actuaciones disciplinarias, administrativas y penales</t>
  </si>
  <si>
    <t>1. Incumplimiento de los lineamientos de Sistema de Calidad en Salud del SSFM
2.  Debilidad en la interacción de la comunicación entre los procesos del SSFM.
3, Cambio de normatividad del Sistema General de Salud e interno del SSFM.
4, Falta de competencia del personal para el desarrollo de las actividades propias del proceso.
5, Falta de sistemas de información tecnológicos</t>
  </si>
  <si>
    <t xml:space="preserve">OBJ. 4. Fortalecer y aplicar los mecanismos de control y seguimiento en la gestión del aseguramiento y la Prestación de los Servicios Mejoramiento de los Sistemas de Gestión &gt; Implementación del Sistema de Calidad en Salud para el SSFM &gt;  </t>
  </si>
  <si>
    <t>1. Desconocimiento de la normatividad en lo referente a los nombramientos de la planta del SSFM.
2. Tráfico de influencias.
3. Abuso de poder.
4, Manipulación de la información en favor de un tercero.</t>
  </si>
  <si>
    <t>Posibilidad de Pérdida, hurto, fuga y/o desviación de información de la DIGSA</t>
  </si>
  <si>
    <t>Posibilidad de acceso a los aplicativos y Base Datos de Afiliados SSFM parte de funcionarios o contratistas sin contar con los permisos.</t>
  </si>
  <si>
    <r>
      <t xml:space="preserve">1. Actas de sensibilización semestral a los funcionarios de la DIGSA sobre seguridad de la información.
2. Informe divulgación de Boletines (semestral) de seguridad y Privacidad de la Información.
3. Informe de Tips (trimestral) de seguridad y Privacidad de la Información.
</t>
    </r>
    <r>
      <rPr>
        <sz val="11"/>
        <color rgb="FFFF0000"/>
        <rFont val="Arial"/>
        <family val="2"/>
      </rPr>
      <t xml:space="preserve">
</t>
    </r>
    <r>
      <rPr>
        <sz val="11"/>
        <color theme="1"/>
        <rFont val="Arial"/>
        <family val="2"/>
      </rPr>
      <t>4. Informe consolidado con soportes suministrados por ÄRECO sobre inactivación de accesos y permisos.
5. Reporte por parte de ARECO de bloqueo de trafico, puertos USB y Office 365.</t>
    </r>
  </si>
  <si>
    <r>
      <t xml:space="preserve">OBJ. 4. Fortalecer y aplicar los mecanismos de control y seguimiento en la gestión del aseguramiento y la Prestación de los Servicios Mejoramiento de los Sistemas de Gestión &gt; Evaluar la cultura organizacional &gt; Evaluación del riesgo_GRSYE
</t>
    </r>
    <r>
      <rPr>
        <u/>
        <sz val="11"/>
        <color rgb="FF7030A0"/>
        <rFont val="Arial"/>
        <family val="2"/>
      </rPr>
      <t>1. Definir los Indicadores de proceso - PROSYEIN 
2. Realizar Informe consolidado   de calificación  de los  componentes  de la dimensión 7 MIPG de la DISAN EJC, ARC, Jefatura de Sanidad según corresponda, como esta establecido en el plan de acción para el primero y segundo trimestre vigencia 2021.
3.  Informe consolidado del seguimiento  de la calificación de los  componentes de la dimensión 7  MIPG de la DISAN EJC, ARC, Jefatura de Sanidad según corresponda. como esta establecido en el plan de acción para el tercer y cuarto trimestre de la vigencia 2021
4. Informes de evaluación del plan de acción del SSFM</t>
    </r>
    <r>
      <rPr>
        <sz val="11"/>
        <color theme="1"/>
        <rFont val="Arial"/>
        <family val="2"/>
      </rPr>
      <t xml:space="preserve">
</t>
    </r>
  </si>
  <si>
    <r>
      <t xml:space="preserve">
OBJ. 2. Gestionar la sostenibilidad y el riesgo financiero del SSFM_Eficiencia Administrativa (Riesgo Financiero) &gt; Gestión Financiera &gt; Monitorear y retroalimentar el avance de los indicadores de la Ejecución presupuestal de ingresos y gastos (DIGSA)_GRUFI
</t>
    </r>
    <r>
      <rPr>
        <u/>
        <sz val="11"/>
        <color rgb="FF7030A0"/>
        <rFont val="Arial"/>
        <family val="2"/>
      </rPr>
      <t>1. Informes de Ejecución Presupuestal.
2. Reuniones de seguimiento a la ejecución presupuestal</t>
    </r>
  </si>
  <si>
    <r>
      <t xml:space="preserve">OBJ. 2. Gestionar la sostenibilidad y el riesgo financiero del SSFM_Eficiencia Administrativa (Riesgo Financiero) &gt; Gestión Financiera &gt; Monitorear y retroalimentar el avance de los indicadores de la Ejecución presupuestal de ingresos y gastos (DIGSA)_GRUFI
</t>
    </r>
    <r>
      <rPr>
        <u/>
        <sz val="11"/>
        <color rgb="FF7030A0"/>
        <rFont val="Arial"/>
        <family val="2"/>
      </rPr>
      <t xml:space="preserve">Verificación de la pagina de la Supersalud </t>
    </r>
  </si>
  <si>
    <t>Área de Comunicaciones Estratégicas y Gestión del Cambio - ARCOM</t>
  </si>
  <si>
    <t>Posibilidad de afectación reputacional por falta de acceso, oportunidad, confidencialidad y divulgación de la información del SSFM.</t>
  </si>
  <si>
    <t>El uso de la información del SSFM debe ser accesible, clara, veraz y oportuna, proveniente de fuentes confiables y verídicas, las cuales permitan a la entidad tener soporte o evidencia al momento de su publicación en los diferentes medios y grupos de interés.</t>
  </si>
  <si>
    <t>1. Manejo informativo con primicia de terceros, tergiversación, desinformación, especulación o manipulación de la información.
2. Especulación informativa, desatención de los grupos de interés, disminución de impacto de campañas, percepción de un mal servicio.
3. Comentarios negativos y especulaciones desde el interior de la entidad que irradie o soporte la inconformidad externa.
4. Manejo inoportuno de las acciones y respuestas a requerimientos de usuarios a través de los canales digitales.</t>
  </si>
  <si>
    <t>1. Afecta de la imagen de la entidad y efecto masivo de percepciones de insatisfacción de los usuarios del SSFM.
2. Limitación en términos de oportunidad de plataformas para aumentar coberturas y oportunidades de estrategias en la comunicación al interior del SSFM y los grupos de interés.
3. Deterioro en las relaciones con los usuarios, falta de credibilidad, y generación de avance a instancias superiores.  
4. Incremento de los procesos legales, PQRSR y sanciones por entes de control.
5. Actuaciones negativas por inconformismo con la gestión al interior del SSFM e irradiación a los grupos de interés.
6. Incumplimiento a los tiempos de respuesta legalmente establecidos generando sanciones legales a la entidad.</t>
  </si>
  <si>
    <t>1. Campañas de humanización.
2. Mesas de trabajo con los procesos de la DIGSA, DISAN (EJC, ARC y ARC) para la concertación de los temas para el Facebook live, en un dos por tres y Conexión Sanidad Militar.
3. Análisis del indicador Porcentaje de usuarios que acceden a los canales digitales - Trimestral</t>
  </si>
  <si>
    <t xml:space="preserve">1. Informe anual de actividades de la campaña de Humanización
2. Informe de comunicaciones (Facebook live, en un dos por tres y Conexión Sanidad Militar) – trimestral. 
3. Informe seguimientos al indicador </t>
  </si>
  <si>
    <t>OBJ. 4. Fortalecer y aplicar los mecanismos de control y seguimiento en la gestión del aseguramiento y la Prestación de los Servicios_Mejoramiento de los Sistemas de Gestión
Implementación Gobierno Digital_ARCOM
Unificar los criterios para la percepción de la imagen institucional por grupo de interés_ARCOM</t>
  </si>
  <si>
    <t>Lider Comunicaciones Estratégicas y Gestión del Cambio</t>
  </si>
  <si>
    <t>Posibilidad de afectación de la aptitud Psicofísica del personal Militar activo, por falta de Lineamientos que estandaricen la intervención de los riesgos operacionales.</t>
  </si>
  <si>
    <t>El no contar con Lineamientos que permita Gestionar el Riesgo operacional dentro y fuera del teatro de operaciones, aumenta la probabilidad de afectación de la aptitud psicofísica del personal militar activo y el costo operacional de los procesos asistenciales del SSFM.</t>
  </si>
  <si>
    <t>1. Falta de herramientas tecnológicas para la captura de la información e interoperatividad de los sistemas de información entre la Fuerza y el SSFM.  
2. Desconocimiento de costos operacionales de los procesos asistenciales de la red externa e interna del Personal Militar activo. 
3. Falta de identificación dentro de la TOE (Tabla de Organización y Equipo) de las Fuerzas Militares la estructura del programa de Salud Operacional.
4. Dentro del programa de las Escuelas de Formación Militar no contempla dentro del pensum la Catedra en Salud Operacional.
5. Falta de capacitación del personal que maneja los procesos de Salud Operacional en la DISAN EJC, ARC, JEFSA y ESM.
6. Falla en la identificación de la necesidad para el desarrollo del programa de Salud Operación desde las Direcciones de Sanidad EJC, ARC y JEFSA.</t>
  </si>
  <si>
    <t>1. Identificación de la situación real de la aptitud Psicofísica del personal Militar activo.
2. Debilidad en la captura de la información para la identificación de los riesgos para la toma de decisiones.
3. Desarticulación en la prestación de Servicio desde el asegurado (DIGSA) hasta el prestador del Servicio en Salud (DISAN EJC, ARC, JEFSA, ESM y UM).
4. Integralidad de la prestación del servicio en salud en cada unos ESM y UM.</t>
  </si>
  <si>
    <t>1. Mesas de trabajo con los actores involucrados para la estructuración del Lineamiento de Riesgo Operacional para el personal Militar activo (CGFM, DIGSA, DISAN EJC, ARC y JEFSA, SGSST y ML). 
2. Análisis de la construcción del Lineamiento en alineación con Resolución de Reestructuración de los Grupos internos de la DIGSA No.0322 del 2020.</t>
  </si>
  <si>
    <t>1. Cronograma de actividades establecidas para las mesas de trabajo (CGFM, DIGSA, DISAN EJC, ARC y JEFSA, SGSST y ML).
2. Actas mesas de trabajo - Trimestral
2. Informe de avance la Gestión Lineamiento - Semestral</t>
  </si>
  <si>
    <t>OBJ. 1. Actualizar e implementar políticas y lineamientos para la gestión del aseguramiento y la prestación de los Servicios de Salud_Gestión de la Atención Integral en Salud &gt; Alinear las políticas del SSFM frente al MATIS &gt; Priorizar y emitir el lineamiento para la gestión del Riesgo Operacional dentro y fuera de combate_SUBSA_GRUSO
OBJ. 1. Actualizar e implementar políticas y lineamientos para la gestión del aseguramiento y la prestación de los Servicios de Salud_Gestión de la Atención Integral en Salud &gt; Gestionar el Riesgo en Salud &gt; Realizar la apreciación y análisis en Salud Operacional dentro y fuera de combate_SUBSA_GRUSO</t>
  </si>
  <si>
    <t>Lider Área Riesgo Operacional</t>
  </si>
  <si>
    <t>Posibilidad de afectación de la adecuada apreciación y análisis en salud operacional del SSFM.</t>
  </si>
  <si>
    <t>El no contar con la adecuada apreciación y análisis de la Salud operacional del SSFM, con lleva al desconocimiento de la situación actual, para el planeamiento y la logística médica en Salud Operacional con el fin de dar alcance al objetivo del programa.</t>
  </si>
  <si>
    <t>1. Falta de herramientas tecnológicas para la captura de la información e Inter operatividad de los sistemas de información entre la Fuerza y el SSFM.  
2. Desconocimiento de costos operacionales de los procesos asistenciales de la red externa e interna del Personal Militar activo. 
3. Falta de identificación dentro de la TOE (Tabla de Organización y Equipo) de las Fuerzas Militares la estructura del programa de Salud Operacional.
4. Dentro del programa de las Escuelas de Formación Militar no contempla dentro del pensum la Catedra en Salud Operacional.
5. Falta de capacitación del personal que maneja los procesos de Salud Operacional en la DISAN EJC, ARC, JEFSA y ESM.
6. Falla en la identificación de la necesidad para el desarrollo del programa de Salud Operación desde las Direcciones de Sanidad EJC, ARC y JEFSA.</t>
  </si>
  <si>
    <t>1. Imprecisión de la situación real de la aptitud Psicofísica del personal Militar activo.
2. No pertinencia para la toma de decisiones asertivas.
3. Desarticulación en la prestación de Servicio des del asegurado (DIGSA) hasta el prestador del Servicio en Salud (DISAN EJC, ARC, JEFSA, ESM y UM).
4. Limita la prestación del servicio en salud en cada uno de los ESM y UM.
5. Falta de comunicación con los procesos de la DIGSA que permita la integración y despliegue de actividades en Salud Operacional del SSFM.
6. Rotación del personal Militar, afectando el direccionamiento, continuidad y desarrollo de las actividades del proceso.</t>
  </si>
  <si>
    <t>1. Analizar la situación actual de la Salud Operacional del SSFM.
2. Estructuración del lineamiento que fortalezca los programas de Salud operacional, entre la DIGSA, DISAN (EJC, ARC y JEFSA).</t>
  </si>
  <si>
    <t>1. Informe de Apreciación y análisis en Salud Operacional - Anual.
2. Documento estructuración de lineamientos del Programa Salud Opreacional.</t>
  </si>
  <si>
    <t>Lider Área Salud Operacional</t>
  </si>
  <si>
    <r>
      <t xml:space="preserve">OBJ. 1. Actualizar e implementar políticas y lineamientos para la gestión del aseguramiento y la prestación de los Servicios de Salud_Gestión de la Atención Integral en Salud &gt; </t>
    </r>
    <r>
      <rPr>
        <b/>
        <sz val="11"/>
        <color theme="1"/>
        <rFont val="Arial"/>
        <family val="2"/>
      </rPr>
      <t xml:space="preserve">Alinear las políticas del SSFM frente al MATIS </t>
    </r>
    <r>
      <rPr>
        <sz val="11"/>
        <color theme="1"/>
        <rFont val="Arial"/>
        <family val="2"/>
      </rPr>
      <t>&gt; Priorizar y emitir el lineamiento para la gestión del Riesgo Operacional dentro y fuera de combate_SUBSA_GRUSO
OBJ. 1. Actualizar e implementar políticas y lineamientos para la gestión del aseguramiento y la prestación de los Servicios de Salud_Gestión de la Atención Integral en Salud &gt;</t>
    </r>
    <r>
      <rPr>
        <b/>
        <sz val="11"/>
        <color theme="1"/>
        <rFont val="Arial"/>
        <family val="2"/>
      </rPr>
      <t xml:space="preserve"> Gestionar el Riesgo en Salud</t>
    </r>
    <r>
      <rPr>
        <sz val="11"/>
        <color theme="1"/>
        <rFont val="Arial"/>
        <family val="2"/>
      </rPr>
      <t xml:space="preserve"> &gt; Realizar la apreciación y análisis en Salud Operacional dentro y fuera de combate_SUBSA_GRUSO</t>
    </r>
  </si>
  <si>
    <t>MAPA DE PROCESOS</t>
  </si>
  <si>
    <t>MISIONAL</t>
  </si>
  <si>
    <t>ESTRATÉGICO</t>
  </si>
  <si>
    <t>APOYO</t>
  </si>
  <si>
    <t>SEGUIMIENTO Y CONTROL</t>
  </si>
  <si>
    <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</si>
</sst>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scheme val="minor"/>
    </font>
    <font>
      <sz val="10"/>
      <color theme="1"/>
      <name val="Arial"/>
      <family val="2"/>
    </font>
    <font>
      <sz val="10"/>
      <name val="Arial"/>
      <family val="2"/>
    </font>
    <font>
      <b/>
      <sz val="9"/>
      <color indexed="81"/>
      <name val="Tahoma"/>
      <family val="2"/>
    </font>
    <font>
      <sz val="9"/>
      <color indexed="81"/>
      <name val="Tahoma"/>
      <family val="2"/>
    </font>
    <font>
      <sz val="11"/>
      <color theme="1"/>
      <name val="Arial"/>
      <family val="2"/>
    </font>
    <font>
      <b/>
      <sz val="11"/>
      <color theme="1"/>
      <name val="Arial"/>
      <family val="2"/>
    </font>
    <font>
      <sz val="11"/>
      <color theme="1"/>
      <name val="Calibri"/>
      <family val="2"/>
      <scheme val="minor"/>
    </font>
    <font>
      <sz val="10"/>
      <name val="Arial Narrow"/>
      <family val="2"/>
    </font>
    <font>
      <sz val="8"/>
      <name val="Arial"/>
      <family val="2"/>
    </font>
    <font>
      <sz val="9"/>
      <name val="Arial"/>
      <family val="2"/>
    </font>
    <font>
      <sz val="11"/>
      <color rgb="FF0070C0"/>
      <name val="Arial"/>
      <family val="2"/>
    </font>
    <font>
      <sz val="11"/>
      <name val="Arial"/>
      <family val="2"/>
    </font>
    <font>
      <sz val="9"/>
      <color theme="1"/>
      <name val="Arial"/>
      <family val="2"/>
    </font>
    <font>
      <b/>
      <sz val="11"/>
      <color theme="1"/>
      <name val="Calibri"/>
      <family val="2"/>
      <scheme val="minor"/>
    </font>
    <font>
      <b/>
      <sz val="10"/>
      <color theme="1"/>
      <name val="Arial"/>
      <family val="2"/>
    </font>
    <font>
      <b/>
      <sz val="10"/>
      <color rgb="FF000000"/>
      <name val="Arial"/>
      <family val="2"/>
    </font>
    <font>
      <sz val="10"/>
      <color rgb="FF000000"/>
      <name val="Arial"/>
      <family val="2"/>
    </font>
    <font>
      <sz val="6.5"/>
      <color rgb="FF000000"/>
      <name val="Copperplate Gothic Bold"/>
      <family val="2"/>
    </font>
    <font>
      <sz val="6.5"/>
      <color theme="1"/>
      <name val="Copperplate Gothic Bold"/>
      <family val="2"/>
    </font>
    <font>
      <sz val="10"/>
      <color rgb="FFFFFFFF"/>
      <name val="Arial Narrow"/>
      <family val="2"/>
    </font>
    <font>
      <sz val="10"/>
      <color rgb="FF000000"/>
      <name val="Arial Narrow"/>
      <family val="2"/>
    </font>
    <font>
      <sz val="10"/>
      <color rgb="FFFFFFFF"/>
      <name val="Arial"/>
      <family val="2"/>
    </font>
    <font>
      <u/>
      <sz val="10"/>
      <color theme="1"/>
      <name val="Arial"/>
      <family val="2"/>
    </font>
    <font>
      <b/>
      <sz val="6.5"/>
      <color theme="1"/>
      <name val="Copperplate Gothic Bold"/>
      <family val="2"/>
    </font>
    <font>
      <b/>
      <sz val="6.5"/>
      <color rgb="FF000000"/>
      <name val="Copperplate Gothic Bold"/>
      <family val="2"/>
    </font>
    <font>
      <b/>
      <sz val="10"/>
      <color rgb="FF7030A0"/>
      <name val="Arial"/>
      <family val="2"/>
    </font>
    <font>
      <b/>
      <sz val="10"/>
      <color rgb="FFE26B0A"/>
      <name val="Arial"/>
      <family val="2"/>
    </font>
    <font>
      <b/>
      <sz val="11"/>
      <name val="Arial"/>
      <family val="2"/>
    </font>
    <font>
      <sz val="11"/>
      <color rgb="FFFF0000"/>
      <name val="Arial"/>
      <family val="2"/>
    </font>
    <font>
      <u/>
      <sz val="11"/>
      <color rgb="FF7030A0"/>
      <name val="Arial"/>
      <family val="2"/>
    </font>
    <font>
      <sz val="11"/>
      <color theme="0" tint="-0.499984740745262"/>
      <name val="Arial"/>
      <family val="2"/>
    </font>
  </fonts>
  <fills count="19">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
      <patternFill patternType="solid">
        <fgColor rgb="FFFFC000"/>
        <bgColor indexed="64"/>
      </patternFill>
    </fill>
    <fill>
      <patternFill patternType="solid">
        <fgColor rgb="FFA6A6A6"/>
        <bgColor indexed="64"/>
      </patternFill>
    </fill>
    <fill>
      <patternFill patternType="solid">
        <fgColor rgb="FFC65911"/>
        <bgColor indexed="64"/>
      </patternFill>
    </fill>
    <fill>
      <patternFill patternType="solid">
        <fgColor rgb="FF99FF66"/>
        <bgColor indexed="64"/>
      </patternFill>
    </fill>
    <fill>
      <patternFill patternType="solid">
        <fgColor theme="2" tint="-9.9978637043366805E-2"/>
        <bgColor indexed="64"/>
      </patternFill>
    </fill>
    <fill>
      <patternFill patternType="solid">
        <fgColor rgb="FFC00000"/>
        <bgColor indexed="64"/>
      </patternFill>
    </fill>
    <fill>
      <patternFill patternType="solid">
        <fgColor rgb="FFE26B0A"/>
        <bgColor indexed="64"/>
      </patternFill>
    </fill>
    <fill>
      <patternFill patternType="solid">
        <fgColor rgb="FF4472C4"/>
        <bgColor indexed="64"/>
      </patternFill>
    </fill>
    <fill>
      <patternFill patternType="solid">
        <fgColor rgb="FFFFFFFF"/>
        <bgColor indexed="64"/>
      </patternFill>
    </fill>
    <fill>
      <patternFill patternType="solid">
        <fgColor rgb="FF2F5496"/>
        <bgColor indexed="64"/>
      </patternFill>
    </fill>
    <fill>
      <patternFill patternType="solid">
        <fgColor rgb="FF66FF99"/>
        <bgColor indexed="64"/>
      </patternFill>
    </fill>
  </fills>
  <borders count="5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style="thin">
        <color auto="1"/>
      </left>
      <right/>
      <top/>
      <bottom style="thin">
        <color auto="1"/>
      </bottom>
      <diagonal/>
    </border>
    <border>
      <left style="thin">
        <color indexed="64"/>
      </left>
      <right/>
      <top/>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00B0F0"/>
      </left>
      <right style="medium">
        <color rgb="FF00B0F0"/>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rgb="FF00B0F0"/>
      </left>
      <right style="medium">
        <color rgb="FF00B0F0"/>
      </right>
      <top/>
      <bottom style="medium">
        <color rgb="FF00B0F0"/>
      </bottom>
      <diagonal/>
    </border>
    <border>
      <left/>
      <right style="medium">
        <color rgb="FF00B0F0"/>
      </right>
      <top/>
      <bottom style="medium">
        <color rgb="FF00B0F0"/>
      </bottom>
      <diagonal/>
    </border>
    <border>
      <left/>
      <right style="medium">
        <color rgb="FF00B0F0"/>
      </right>
      <top/>
      <bottom/>
      <diagonal/>
    </border>
    <border>
      <left style="medium">
        <color rgb="FF00B0F0"/>
      </left>
      <right style="medium">
        <color rgb="FF00B0F0"/>
      </right>
      <top style="medium">
        <color rgb="FF00B0F0"/>
      </top>
      <bottom/>
      <diagonal/>
    </border>
    <border>
      <left style="double">
        <color rgb="FF1F3864"/>
      </left>
      <right style="double">
        <color rgb="FF1F3864"/>
      </right>
      <top style="double">
        <color rgb="FF1F3864"/>
      </top>
      <bottom style="double">
        <color rgb="FF1F3864"/>
      </bottom>
      <diagonal/>
    </border>
    <border>
      <left/>
      <right style="double">
        <color rgb="FF1F3864"/>
      </right>
      <top style="double">
        <color rgb="FF1F3864"/>
      </top>
      <bottom style="double">
        <color rgb="FF1F3864"/>
      </bottom>
      <diagonal/>
    </border>
    <border>
      <left/>
      <right/>
      <top style="double">
        <color rgb="FF1F3864"/>
      </top>
      <bottom style="double">
        <color rgb="FF1F3864"/>
      </bottom>
      <diagonal/>
    </border>
    <border>
      <left style="double">
        <color rgb="FF1F3864"/>
      </left>
      <right style="double">
        <color rgb="FF1F3864"/>
      </right>
      <top/>
      <bottom style="double">
        <color rgb="FF1F3864"/>
      </bottom>
      <diagonal/>
    </border>
    <border>
      <left style="double">
        <color rgb="FF1F3864"/>
      </left>
      <right style="double">
        <color rgb="FF1F3864"/>
      </right>
      <top/>
      <bottom/>
      <diagonal/>
    </border>
    <border>
      <left/>
      <right style="double">
        <color rgb="FF1F3864"/>
      </right>
      <top/>
      <bottom style="double">
        <color rgb="FF1F3864"/>
      </bottom>
      <diagonal/>
    </border>
    <border>
      <left/>
      <right style="double">
        <color rgb="FF1F3864"/>
      </right>
      <top/>
      <bottom/>
      <diagonal/>
    </border>
    <border>
      <left style="double">
        <color rgb="FF1F3864"/>
      </left>
      <right/>
      <top style="double">
        <color rgb="FF1F3864"/>
      </top>
      <bottom style="double">
        <color rgb="FF1F3864"/>
      </bottom>
      <diagonal/>
    </border>
    <border>
      <left style="double">
        <color rgb="FF1F3864"/>
      </left>
      <right style="double">
        <color rgb="FF1F3864"/>
      </right>
      <top style="double">
        <color rgb="FF1F3864"/>
      </top>
      <bottom/>
      <diagonal/>
    </border>
    <border>
      <left style="medium">
        <color indexed="64"/>
      </left>
      <right style="medium">
        <color indexed="64"/>
      </right>
      <top style="medium">
        <color indexed="64"/>
      </top>
      <bottom style="medium">
        <color indexed="64"/>
      </bottom>
      <diagonal/>
    </border>
    <border>
      <left style="thin">
        <color rgb="FF000000"/>
      </left>
      <right style="medium">
        <color rgb="FFFFFFFF"/>
      </right>
      <top/>
      <bottom/>
      <diagonal/>
    </border>
    <border>
      <left style="thin">
        <color rgb="FF000000"/>
      </left>
      <right style="medium">
        <color rgb="FFFFFFFF"/>
      </right>
      <top style="medium">
        <color rgb="FFFFFFFF"/>
      </top>
      <bottom/>
      <diagonal/>
    </border>
    <border>
      <left style="medium">
        <color rgb="FF4472C4"/>
      </left>
      <right style="medium">
        <color rgb="FF4472C4"/>
      </right>
      <top style="medium">
        <color rgb="FF4472C4"/>
      </top>
      <bottom style="medium">
        <color rgb="FF4472C4"/>
      </bottom>
      <diagonal/>
    </border>
    <border>
      <left/>
      <right style="medium">
        <color rgb="FF4472C4"/>
      </right>
      <top style="medium">
        <color rgb="FF4472C4"/>
      </top>
      <bottom style="medium">
        <color rgb="FF4472C4"/>
      </bottom>
      <diagonal/>
    </border>
    <border>
      <left/>
      <right/>
      <top style="medium">
        <color rgb="FF4472C4"/>
      </top>
      <bottom style="medium">
        <color rgb="FF4472C4"/>
      </bottom>
      <diagonal/>
    </border>
    <border>
      <left style="medium">
        <color rgb="FF4472C4"/>
      </left>
      <right style="medium">
        <color rgb="FF4472C4"/>
      </right>
      <top/>
      <bottom style="medium">
        <color rgb="FF4472C4"/>
      </bottom>
      <diagonal/>
    </border>
    <border>
      <left style="medium">
        <color rgb="FF4472C4"/>
      </left>
      <right style="medium">
        <color rgb="FF4472C4"/>
      </right>
      <top/>
      <bottom/>
      <diagonal/>
    </border>
    <border>
      <left/>
      <right style="medium">
        <color rgb="FF4472C4"/>
      </right>
      <top/>
      <bottom style="medium">
        <color rgb="FF4472C4"/>
      </bottom>
      <diagonal/>
    </border>
    <border>
      <left/>
      <right/>
      <top/>
      <bottom style="medium">
        <color rgb="FF4472C4"/>
      </bottom>
      <diagonal/>
    </border>
    <border>
      <left style="medium">
        <color rgb="FF4472C4"/>
      </left>
      <right/>
      <top style="medium">
        <color rgb="FF4472C4"/>
      </top>
      <bottom style="medium">
        <color rgb="FF4472C4"/>
      </bottom>
      <diagonal/>
    </border>
    <border>
      <left style="medium">
        <color rgb="FF4472C4"/>
      </left>
      <right style="medium">
        <color rgb="FF4472C4"/>
      </right>
      <top style="medium">
        <color rgb="FF4472C4"/>
      </top>
      <bottom/>
      <diagonal/>
    </border>
    <border>
      <left style="medium">
        <color rgb="FF00B0F0"/>
      </left>
      <right style="medium">
        <color rgb="FF00B0F0"/>
      </right>
      <top/>
      <bottom/>
      <diagonal/>
    </border>
    <border>
      <left style="dotted">
        <color rgb="FF00B0F0"/>
      </left>
      <right style="dotted">
        <color rgb="FF00B0F0"/>
      </right>
      <top style="dotted">
        <color rgb="FF00B0F0"/>
      </top>
      <bottom style="dotted">
        <color rgb="FF00B0F0"/>
      </bottom>
      <diagonal/>
    </border>
    <border>
      <left style="medium">
        <color rgb="FF00B0F0"/>
      </left>
      <right/>
      <top style="medium">
        <color rgb="FF00B0F0"/>
      </top>
      <bottom style="medium">
        <color rgb="FF00B0F0"/>
      </bottom>
      <diagonal/>
    </border>
    <border>
      <left/>
      <right/>
      <top style="medium">
        <color rgb="FF00B0F0"/>
      </top>
      <bottom style="medium">
        <color rgb="FF00B0F0"/>
      </bottom>
      <diagonal/>
    </border>
    <border>
      <left/>
      <right/>
      <top/>
      <bottom style="double">
        <color rgb="FF1F3864"/>
      </bottom>
      <diagonal/>
    </border>
    <border>
      <left style="dotted">
        <color rgb="FF00B0F0"/>
      </left>
      <right style="dotted">
        <color rgb="FF00B0F0"/>
      </right>
      <top style="dotted">
        <color rgb="FF00B0F0"/>
      </top>
      <bottom/>
      <diagonal/>
    </border>
    <border>
      <left style="dotted">
        <color rgb="FF00B0F0"/>
      </left>
      <right style="dotted">
        <color rgb="FF00B0F0"/>
      </right>
      <top/>
      <bottom style="dotted">
        <color rgb="FF00B0F0"/>
      </bottom>
      <diagonal/>
    </border>
    <border>
      <left/>
      <right/>
      <top/>
      <bottom style="dotted">
        <color rgb="FF00B0F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
    <xf numFmtId="0" fontId="0" fillId="0" borderId="0"/>
    <xf numFmtId="0" fontId="2" fillId="0" borderId="0"/>
    <xf numFmtId="0" fontId="2" fillId="0" borderId="0"/>
  </cellStyleXfs>
  <cellXfs count="319">
    <xf numFmtId="0" fontId="0" fillId="0" borderId="0" xfId="0"/>
    <xf numFmtId="0" fontId="0" fillId="0" borderId="1" xfId="0" applyBorder="1" applyAlignment="1">
      <alignment horizontal="center" vertical="center"/>
    </xf>
    <xf numFmtId="0" fontId="0" fillId="0" borderId="1" xfId="0" applyBorder="1" applyAlignment="1">
      <alignment wrapText="1"/>
    </xf>
    <xf numFmtId="0" fontId="0" fillId="0" borderId="0" xfId="0" applyAlignment="1">
      <alignment wrapText="1"/>
    </xf>
    <xf numFmtId="0" fontId="0" fillId="0" borderId="1" xfId="0" applyBorder="1" applyAlignment="1">
      <alignmen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0" borderId="15" xfId="0" applyBorder="1" applyAlignment="1">
      <alignment vertical="center" wrapText="1"/>
    </xf>
    <xf numFmtId="0" fontId="0" fillId="0" borderId="8" xfId="0" applyBorder="1" applyAlignment="1">
      <alignment horizontal="center" vertical="center"/>
    </xf>
    <xf numFmtId="0" fontId="5" fillId="0" borderId="0" xfId="0" applyFont="1"/>
    <xf numFmtId="0" fontId="5" fillId="0" borderId="1" xfId="0" applyFont="1" applyBorder="1" applyAlignment="1">
      <alignment horizontal="center"/>
    </xf>
    <xf numFmtId="0" fontId="5" fillId="0" borderId="1" xfId="0" applyFont="1" applyBorder="1"/>
    <xf numFmtId="0" fontId="5" fillId="0" borderId="1" xfId="0" applyFont="1" applyBorder="1" applyAlignment="1">
      <alignment wrapText="1"/>
    </xf>
    <xf numFmtId="0" fontId="0" fillId="0" borderId="0" xfId="0" applyAlignment="1">
      <alignment vertical="center" wrapText="1"/>
    </xf>
    <xf numFmtId="0" fontId="6" fillId="0" borderId="0" xfId="0" applyFont="1" applyAlignment="1">
      <alignment horizontal="center"/>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0" fillId="0" borderId="0" xfId="0" applyAlignment="1">
      <alignment vertical="center"/>
    </xf>
    <xf numFmtId="0" fontId="0" fillId="0" borderId="1" xfId="0" applyBorder="1" applyAlignment="1">
      <alignment horizontal="center" vertical="center" wrapText="1"/>
    </xf>
    <xf numFmtId="0" fontId="0" fillId="0" borderId="1" xfId="0" applyBorder="1" applyAlignment="1">
      <alignment horizontal="center"/>
    </xf>
    <xf numFmtId="0" fontId="0" fillId="0" borderId="0" xfId="0" applyAlignment="1">
      <alignment horizont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1" xfId="0" applyBorder="1" applyAlignment="1">
      <alignment vertical="center"/>
    </xf>
    <xf numFmtId="0" fontId="0" fillId="0" borderId="1" xfId="0" applyBorder="1"/>
    <xf numFmtId="0" fontId="0" fillId="0" borderId="0" xfId="0" applyBorder="1" applyAlignment="1">
      <alignment wrapText="1"/>
    </xf>
    <xf numFmtId="0" fontId="2" fillId="0" borderId="0" xfId="2"/>
    <xf numFmtId="0" fontId="12" fillId="0" borderId="1" xfId="1" applyFont="1" applyBorder="1" applyAlignment="1">
      <alignment horizontal="center" vertical="center" wrapText="1"/>
    </xf>
    <xf numFmtId="0" fontId="10" fillId="0" borderId="7" xfId="1" applyFont="1" applyBorder="1" applyAlignment="1">
      <alignment horizontal="center" vertical="top" wrapText="1"/>
    </xf>
    <xf numFmtId="0" fontId="5" fillId="0" borderId="1" xfId="1" applyFont="1" applyBorder="1" applyAlignment="1">
      <alignment horizontal="center" vertical="center" wrapText="1"/>
    </xf>
    <xf numFmtId="0" fontId="13" fillId="0" borderId="13" xfId="1" applyFont="1" applyBorder="1" applyAlignment="1">
      <alignment horizontal="center" vertical="top" wrapText="1"/>
    </xf>
    <xf numFmtId="0" fontId="1" fillId="0" borderId="0" xfId="2" applyFont="1"/>
    <xf numFmtId="0" fontId="13" fillId="0" borderId="14" xfId="1" applyFont="1" applyBorder="1" applyAlignment="1">
      <alignment horizontal="center" vertical="top" wrapText="1"/>
    </xf>
    <xf numFmtId="0" fontId="11" fillId="0" borderId="0" xfId="2" applyFont="1" applyAlignment="1">
      <alignment horizontal="center" vertical="center"/>
    </xf>
    <xf numFmtId="0" fontId="5" fillId="0" borderId="0" xfId="2" applyFont="1" applyAlignment="1">
      <alignment horizontal="center" vertical="center"/>
    </xf>
    <xf numFmtId="0" fontId="1" fillId="0" borderId="0" xfId="2" applyFont="1" applyFill="1"/>
    <xf numFmtId="0" fontId="5" fillId="0" borderId="1" xfId="1" applyFont="1" applyFill="1" applyBorder="1" applyAlignment="1">
      <alignment horizontal="center" vertical="center" wrapText="1"/>
    </xf>
    <xf numFmtId="0" fontId="13" fillId="0" borderId="14" xfId="1" applyFont="1" applyFill="1" applyBorder="1" applyAlignment="1">
      <alignment horizontal="center" vertical="top" wrapText="1"/>
    </xf>
    <xf numFmtId="0" fontId="5" fillId="2" borderId="1" xfId="1" applyFont="1" applyFill="1" applyBorder="1" applyAlignment="1">
      <alignment horizontal="center" vertical="center" wrapText="1"/>
    </xf>
    <xf numFmtId="0" fontId="16" fillId="6" borderId="17" xfId="0" applyFont="1" applyFill="1" applyBorder="1" applyAlignment="1">
      <alignment horizontal="center" vertical="center" wrapText="1"/>
    </xf>
    <xf numFmtId="0" fontId="1" fillId="0" borderId="19" xfId="0" applyFont="1" applyBorder="1" applyAlignment="1">
      <alignment horizontal="justify" vertical="center" wrapText="1"/>
    </xf>
    <xf numFmtId="0" fontId="1" fillId="0" borderId="20" xfId="0" applyFont="1" applyBorder="1" applyAlignment="1">
      <alignment horizontal="justify" vertical="center" wrapText="1"/>
    </xf>
    <xf numFmtId="0" fontId="15"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17" fillId="4" borderId="18" xfId="0" applyFont="1" applyFill="1" applyBorder="1" applyAlignment="1">
      <alignment horizontal="center" vertical="center" wrapText="1"/>
    </xf>
    <xf numFmtId="9" fontId="1" fillId="0" borderId="19" xfId="0" applyNumberFormat="1" applyFont="1" applyBorder="1" applyAlignment="1">
      <alignment horizontal="center" vertical="center" wrapText="1"/>
    </xf>
    <xf numFmtId="0" fontId="17" fillId="7" borderId="18"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17" fillId="3" borderId="18" xfId="0" applyFont="1" applyFill="1" applyBorder="1" applyAlignment="1">
      <alignment horizontal="center" vertical="center" wrapText="1"/>
    </xf>
    <xf numFmtId="0" fontId="1" fillId="0" borderId="19" xfId="0" applyFont="1" applyBorder="1" applyAlignment="1">
      <alignment vertical="center" wrapText="1"/>
    </xf>
    <xf numFmtId="0" fontId="18" fillId="9" borderId="22" xfId="0" applyFont="1" applyFill="1" applyBorder="1" applyAlignment="1">
      <alignment horizontal="center" vertical="center" wrapText="1"/>
    </xf>
    <xf numFmtId="0" fontId="18" fillId="9" borderId="26" xfId="0" applyFont="1" applyFill="1" applyBorder="1" applyAlignment="1">
      <alignment horizontal="center" vertical="center" wrapText="1"/>
    </xf>
    <xf numFmtId="0" fontId="18" fillId="9" borderId="25" xfId="0" applyFont="1" applyFill="1" applyBorder="1" applyAlignment="1">
      <alignment horizontal="center" vertical="center" wrapText="1"/>
    </xf>
    <xf numFmtId="0" fontId="18" fillId="9" borderId="28" xfId="0" applyFont="1" applyFill="1" applyBorder="1" applyAlignment="1">
      <alignment horizontal="center" vertical="center" wrapText="1"/>
    </xf>
    <xf numFmtId="0" fontId="18" fillId="9" borderId="27" xfId="0" applyFont="1" applyFill="1" applyBorder="1" applyAlignment="1">
      <alignment horizontal="center" vertical="center" wrapText="1"/>
    </xf>
    <xf numFmtId="0" fontId="18" fillId="10" borderId="30" xfId="0" applyFont="1" applyFill="1" applyBorder="1" applyAlignment="1">
      <alignment horizontal="center" vertical="center" wrapText="1"/>
    </xf>
    <xf numFmtId="0" fontId="18" fillId="10" borderId="25" xfId="0" applyFont="1" applyFill="1" applyBorder="1" applyAlignment="1">
      <alignment horizontal="center" vertical="center" wrapText="1"/>
    </xf>
    <xf numFmtId="0" fontId="18" fillId="3" borderId="30" xfId="0" applyFont="1" applyFill="1" applyBorder="1" applyAlignment="1">
      <alignment horizontal="center" vertical="center" wrapText="1"/>
    </xf>
    <xf numFmtId="0" fontId="18" fillId="3" borderId="25" xfId="0" applyFont="1" applyFill="1" applyBorder="1" applyAlignment="1">
      <alignment horizontal="center" vertical="center" wrapText="1"/>
    </xf>
    <xf numFmtId="0" fontId="18" fillId="5" borderId="30" xfId="0" applyFont="1" applyFill="1" applyBorder="1" applyAlignment="1">
      <alignment horizontal="center" vertical="center" wrapText="1"/>
    </xf>
    <xf numFmtId="0" fontId="18" fillId="5" borderId="25" xfId="0" applyFont="1" applyFill="1" applyBorder="1" applyAlignment="1">
      <alignment horizontal="center" vertical="center" wrapText="1"/>
    </xf>
    <xf numFmtId="0" fontId="18" fillId="11" borderId="30" xfId="0" applyFont="1" applyFill="1" applyBorder="1" applyAlignment="1">
      <alignment horizontal="center" vertical="center" wrapText="1"/>
    </xf>
    <xf numFmtId="0" fontId="18" fillId="11" borderId="25" xfId="0" applyFont="1" applyFill="1" applyBorder="1" applyAlignment="1">
      <alignment horizontal="center" vertical="center" wrapText="1"/>
    </xf>
    <xf numFmtId="0" fontId="14" fillId="0" borderId="0" xfId="0" applyFont="1"/>
    <xf numFmtId="0" fontId="20" fillId="13" borderId="32" xfId="0" applyFont="1" applyFill="1" applyBorder="1" applyAlignment="1">
      <alignment horizontal="center" vertical="center" wrapText="1" readingOrder="1"/>
    </xf>
    <xf numFmtId="0" fontId="21" fillId="14" borderId="33" xfId="0" applyFont="1" applyFill="1" applyBorder="1" applyAlignment="1">
      <alignment horizontal="center" vertical="center" wrapText="1" readingOrder="1"/>
    </xf>
    <xf numFmtId="0" fontId="21" fillId="5" borderId="33" xfId="0" applyFont="1" applyFill="1" applyBorder="1" applyAlignment="1">
      <alignment horizontal="center" vertical="center" wrapText="1" readingOrder="1"/>
    </xf>
    <xf numFmtId="0" fontId="21" fillId="4" borderId="33" xfId="0" applyFont="1" applyFill="1" applyBorder="1" applyAlignment="1">
      <alignment horizontal="center" vertical="center" wrapText="1" readingOrder="1"/>
    </xf>
    <xf numFmtId="0" fontId="22" fillId="15" borderId="34" xfId="0" applyFont="1" applyFill="1" applyBorder="1" applyAlignment="1">
      <alignment horizontal="center" vertical="center" wrapText="1"/>
    </xf>
    <xf numFmtId="0" fontId="22" fillId="15" borderId="35" xfId="0" applyFont="1" applyFill="1" applyBorder="1" applyAlignment="1">
      <alignment horizontal="center" vertical="center" wrapText="1"/>
    </xf>
    <xf numFmtId="0" fontId="1" fillId="0" borderId="39" xfId="0" applyFont="1" applyBorder="1" applyAlignment="1">
      <alignment horizontal="center" vertical="center" wrapText="1"/>
    </xf>
    <xf numFmtId="9" fontId="1" fillId="0" borderId="39" xfId="0" applyNumberFormat="1" applyFont="1" applyBorder="1" applyAlignment="1">
      <alignment horizontal="center" vertical="center" wrapText="1"/>
    </xf>
    <xf numFmtId="0" fontId="15" fillId="0" borderId="39" xfId="0" applyFont="1" applyBorder="1" applyAlignment="1">
      <alignment horizontal="center" vertical="center" wrapText="1"/>
    </xf>
    <xf numFmtId="9" fontId="15" fillId="0" borderId="39" xfId="0" applyNumberFormat="1" applyFont="1" applyBorder="1" applyAlignment="1">
      <alignment horizontal="center" vertical="center" wrapText="1"/>
    </xf>
    <xf numFmtId="0" fontId="22" fillId="15" borderId="35" xfId="0" applyFont="1" applyFill="1" applyBorder="1" applyAlignment="1">
      <alignment horizontal="center" vertical="center" wrapText="1"/>
    </xf>
    <xf numFmtId="0" fontId="1" fillId="0" borderId="42" xfId="0" applyFont="1" applyBorder="1" applyAlignment="1">
      <alignment horizontal="center" vertical="center" wrapText="1"/>
    </xf>
    <xf numFmtId="0" fontId="16" fillId="6" borderId="17" xfId="0" applyFont="1" applyFill="1" applyBorder="1" applyAlignment="1">
      <alignment horizontal="left" vertical="center" wrapText="1"/>
    </xf>
    <xf numFmtId="0" fontId="22" fillId="17" borderId="16" xfId="0" applyFont="1" applyFill="1" applyBorder="1" applyAlignment="1">
      <alignment horizontal="center" vertical="center" wrapText="1"/>
    </xf>
    <xf numFmtId="0" fontId="22" fillId="17" borderId="17" xfId="0" applyFont="1" applyFill="1" applyBorder="1" applyAlignment="1">
      <alignment horizontal="center" vertical="center" wrapText="1"/>
    </xf>
    <xf numFmtId="0" fontId="23" fillId="0" borderId="20" xfId="0" applyFont="1" applyBorder="1" applyAlignment="1">
      <alignment horizontal="justify" vertical="center" wrapText="1"/>
    </xf>
    <xf numFmtId="0" fontId="25" fillId="10" borderId="30" xfId="0" applyFont="1" applyFill="1" applyBorder="1" applyAlignment="1">
      <alignment horizontal="center" vertical="center" wrapText="1"/>
    </xf>
    <xf numFmtId="0" fontId="25" fillId="3" borderId="30" xfId="0" applyFont="1" applyFill="1" applyBorder="1" applyAlignment="1">
      <alignment horizontal="center" vertical="center" wrapText="1"/>
    </xf>
    <xf numFmtId="0" fontId="25" fillId="10" borderId="25" xfId="0" applyFont="1" applyFill="1" applyBorder="1" applyAlignment="1">
      <alignment horizontal="center" vertical="center" wrapText="1"/>
    </xf>
    <xf numFmtId="0" fontId="25" fillId="3" borderId="25" xfId="0" applyFont="1" applyFill="1" applyBorder="1" applyAlignment="1">
      <alignment horizontal="center" vertical="center" wrapText="1"/>
    </xf>
    <xf numFmtId="0" fontId="25" fillId="5" borderId="30" xfId="0" applyFont="1" applyFill="1" applyBorder="1" applyAlignment="1">
      <alignment horizontal="center" vertical="center" wrapText="1"/>
    </xf>
    <xf numFmtId="0" fontId="25" fillId="5" borderId="25" xfId="0" applyFont="1" applyFill="1" applyBorder="1" applyAlignment="1">
      <alignment horizontal="center" vertical="center" wrapText="1"/>
    </xf>
    <xf numFmtId="0" fontId="25" fillId="11" borderId="30" xfId="0" applyFont="1" applyFill="1" applyBorder="1" applyAlignment="1">
      <alignment horizontal="center" vertical="center" wrapText="1"/>
    </xf>
    <xf numFmtId="0" fontId="25" fillId="11" borderId="25" xfId="0" applyFont="1" applyFill="1" applyBorder="1" applyAlignment="1">
      <alignment horizontal="center" vertical="center" wrapText="1"/>
    </xf>
    <xf numFmtId="0" fontId="25" fillId="9" borderId="28" xfId="0" applyFont="1" applyFill="1" applyBorder="1" applyAlignment="1">
      <alignment horizontal="center" vertical="center" wrapText="1"/>
    </xf>
    <xf numFmtId="0" fontId="25" fillId="9" borderId="27" xfId="0" applyFont="1" applyFill="1" applyBorder="1" applyAlignment="1">
      <alignment horizontal="center" vertical="center" wrapText="1"/>
    </xf>
    <xf numFmtId="0" fontId="1" fillId="0" borderId="34" xfId="0" applyFont="1" applyBorder="1" applyAlignment="1">
      <alignment horizontal="center" vertical="center" wrapText="1"/>
    </xf>
    <xf numFmtId="9" fontId="1" fillId="0" borderId="34" xfId="0" applyNumberFormat="1" applyFont="1" applyBorder="1" applyAlignment="1">
      <alignment horizontal="center" vertical="center" wrapText="1"/>
    </xf>
    <xf numFmtId="0" fontId="1" fillId="0" borderId="0" xfId="0" applyFont="1"/>
    <xf numFmtId="0" fontId="16" fillId="12" borderId="44" xfId="0" applyFont="1" applyFill="1" applyBorder="1" applyAlignment="1">
      <alignment horizontal="center" vertical="center" wrapText="1" readingOrder="1"/>
    </xf>
    <xf numFmtId="9" fontId="17" fillId="0" borderId="44" xfId="0" applyNumberFormat="1" applyFont="1" applyBorder="1" applyAlignment="1">
      <alignment horizontal="center" vertical="center" wrapText="1" readingOrder="1"/>
    </xf>
    <xf numFmtId="10" fontId="17" fillId="0" borderId="44" xfId="0" applyNumberFormat="1" applyFont="1" applyBorder="1" applyAlignment="1">
      <alignment horizontal="center" vertical="center" wrapText="1" readingOrder="1"/>
    </xf>
    <xf numFmtId="0" fontId="17" fillId="0" borderId="44" xfId="0" applyFont="1" applyBorder="1" applyAlignment="1">
      <alignment horizontal="center" vertical="center" wrapText="1" readingOrder="1"/>
    </xf>
    <xf numFmtId="0" fontId="27" fillId="0" borderId="44" xfId="0" applyFont="1" applyBorder="1" applyAlignment="1">
      <alignment horizontal="center" vertical="center" wrapText="1" readingOrder="1"/>
    </xf>
    <xf numFmtId="10" fontId="27" fillId="0" borderId="44" xfId="0" applyNumberFormat="1" applyFont="1" applyBorder="1" applyAlignment="1">
      <alignment horizontal="center" vertical="center" wrapText="1" readingOrder="1"/>
    </xf>
    <xf numFmtId="0" fontId="17" fillId="0" borderId="44" xfId="0" applyFont="1" applyBorder="1" applyAlignment="1">
      <alignment horizontal="left" vertical="center" wrapText="1" readingOrder="1"/>
    </xf>
    <xf numFmtId="0" fontId="22" fillId="15" borderId="35" xfId="0" applyFont="1" applyFill="1" applyBorder="1" applyAlignment="1">
      <alignment horizontal="center" vertical="center" wrapText="1"/>
    </xf>
    <xf numFmtId="0" fontId="1" fillId="0" borderId="42" xfId="0" applyFont="1" applyBorder="1" applyAlignment="1">
      <alignment horizontal="left" vertical="center" wrapText="1"/>
    </xf>
    <xf numFmtId="0" fontId="14" fillId="0" borderId="0" xfId="0" applyFont="1" applyAlignment="1">
      <alignment horizontal="center"/>
    </xf>
    <xf numFmtId="0" fontId="16" fillId="16" borderId="0" xfId="0" applyFont="1" applyFill="1" applyBorder="1" applyAlignment="1">
      <alignment horizontal="center" vertical="center" wrapText="1"/>
    </xf>
    <xf numFmtId="0" fontId="15" fillId="0" borderId="0" xfId="0" applyFont="1" applyBorder="1" applyAlignment="1">
      <alignment horizontal="center" vertical="center" wrapText="1"/>
    </xf>
    <xf numFmtId="9" fontId="15" fillId="0" borderId="0" xfId="0" applyNumberFormat="1" applyFont="1" applyBorder="1" applyAlignment="1">
      <alignment horizontal="center" vertical="center" wrapText="1"/>
    </xf>
    <xf numFmtId="0" fontId="1" fillId="0" borderId="0" xfId="0" applyFont="1" applyBorder="1" applyAlignment="1">
      <alignment horizontal="center" vertical="center" wrapText="1"/>
    </xf>
    <xf numFmtId="9" fontId="1" fillId="0" borderId="0" xfId="0" applyNumberFormat="1" applyFont="1" applyBorder="1" applyAlignment="1">
      <alignment horizontal="center" vertical="center" wrapText="1"/>
    </xf>
    <xf numFmtId="0" fontId="5" fillId="0" borderId="11" xfId="0" applyFont="1" applyFill="1" applyBorder="1" applyAlignment="1">
      <alignment horizontal="justify" vertical="center"/>
    </xf>
    <xf numFmtId="0" fontId="5" fillId="0" borderId="0" xfId="0" applyFont="1" applyFill="1" applyBorder="1" applyAlignment="1">
      <alignment horizontal="justify" vertical="center"/>
    </xf>
    <xf numFmtId="0" fontId="12" fillId="0" borderId="1" xfId="1" applyFont="1" applyFill="1" applyBorder="1" applyAlignment="1">
      <alignment horizontal="center" vertical="center" wrapText="1"/>
    </xf>
    <xf numFmtId="0" fontId="5" fillId="0" borderId="31" xfId="0" applyFont="1" applyBorder="1" applyAlignment="1">
      <alignment horizontal="center" vertical="center" textRotation="90" wrapText="1"/>
    </xf>
    <xf numFmtId="9" fontId="5" fillId="0" borderId="31" xfId="0" applyNumberFormat="1" applyFont="1" applyBorder="1" applyAlignment="1">
      <alignment horizontal="center" vertical="center" textRotation="90" wrapText="1"/>
    </xf>
    <xf numFmtId="0" fontId="5" fillId="0" borderId="31" xfId="0" applyFont="1" applyFill="1" applyBorder="1" applyAlignment="1">
      <alignment horizontal="center" vertical="center" textRotation="90" wrapText="1"/>
    </xf>
    <xf numFmtId="0" fontId="5" fillId="0" borderId="0"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textRotation="90"/>
    </xf>
    <xf numFmtId="0" fontId="5" fillId="0" borderId="0" xfId="0" applyFont="1" applyFill="1" applyBorder="1" applyAlignment="1">
      <alignment horizontal="justify" vertical="center" wrapText="1"/>
    </xf>
    <xf numFmtId="0" fontId="5" fillId="0" borderId="0" xfId="0" applyFont="1" applyFill="1" applyBorder="1" applyAlignment="1">
      <alignment horizontal="center" vertical="center"/>
    </xf>
    <xf numFmtId="9" fontId="5" fillId="0" borderId="0" xfId="0" applyNumberFormat="1" applyFont="1" applyFill="1" applyBorder="1" applyAlignment="1">
      <alignment horizontal="center" vertical="center"/>
    </xf>
    <xf numFmtId="0" fontId="5" fillId="0" borderId="0" xfId="0" applyFont="1" applyFill="1" applyBorder="1" applyAlignment="1">
      <alignment horizontal="center" vertical="center" textRotation="90" wrapText="1"/>
    </xf>
    <xf numFmtId="0" fontId="5" fillId="0" borderId="0" xfId="0" applyFont="1" applyFill="1" applyBorder="1" applyAlignment="1">
      <alignment horizontal="justify" vertical="center" textRotation="90" wrapText="1"/>
    </xf>
    <xf numFmtId="0" fontId="5" fillId="0" borderId="0" xfId="0" applyFont="1" applyFill="1" applyAlignment="1">
      <alignment horizontal="center" vertical="center"/>
    </xf>
    <xf numFmtId="0" fontId="5" fillId="0" borderId="0" xfId="0" applyFont="1" applyFill="1" applyAlignment="1">
      <alignment horizontal="justify" vertical="center" wrapText="1"/>
    </xf>
    <xf numFmtId="0" fontId="5" fillId="0" borderId="0" xfId="0" applyFont="1" applyFill="1" applyAlignment="1">
      <alignment horizontal="center" vertical="center" wrapText="1"/>
    </xf>
    <xf numFmtId="0" fontId="5" fillId="0" borderId="0" xfId="0" applyFont="1" applyFill="1" applyAlignment="1">
      <alignment horizontal="justify" vertical="center"/>
    </xf>
    <xf numFmtId="0" fontId="5" fillId="0" borderId="0" xfId="0" applyFont="1" applyFill="1" applyAlignment="1">
      <alignment horizontal="center" vertical="center" textRotation="90"/>
    </xf>
    <xf numFmtId="9" fontId="5" fillId="0" borderId="0" xfId="0" applyNumberFormat="1" applyFont="1" applyFill="1" applyAlignment="1">
      <alignment horizontal="center" vertical="center"/>
    </xf>
    <xf numFmtId="0" fontId="5" fillId="0" borderId="0" xfId="0" applyFont="1" applyFill="1" applyAlignment="1">
      <alignment horizontal="center" vertical="center" textRotation="90" wrapText="1"/>
    </xf>
    <xf numFmtId="0" fontId="12" fillId="0" borderId="0" xfId="0" applyFont="1" applyFill="1" applyBorder="1" applyAlignment="1">
      <alignment horizontal="justify" vertical="center"/>
    </xf>
    <xf numFmtId="0" fontId="31" fillId="0" borderId="11" xfId="0" applyFont="1" applyFill="1" applyBorder="1" applyAlignment="1">
      <alignment horizontal="justify" vertical="center"/>
    </xf>
    <xf numFmtId="0" fontId="31" fillId="0" borderId="0" xfId="0" applyFont="1" applyFill="1" applyBorder="1" applyAlignment="1">
      <alignment horizontal="justify" vertical="center"/>
    </xf>
    <xf numFmtId="0" fontId="5" fillId="0" borderId="0" xfId="0" applyFont="1" applyAlignment="1">
      <alignment horizontal="justify" vertical="center"/>
    </xf>
    <xf numFmtId="0" fontId="5" fillId="0" borderId="0" xfId="0" applyFont="1" applyBorder="1" applyAlignment="1">
      <alignment horizontal="justify" vertical="center"/>
    </xf>
    <xf numFmtId="0" fontId="31" fillId="0" borderId="15" xfId="0" applyFont="1" applyFill="1" applyBorder="1" applyAlignment="1">
      <alignment horizontal="center" vertical="center"/>
    </xf>
    <xf numFmtId="0" fontId="31" fillId="0" borderId="15" xfId="0" applyFont="1" applyFill="1" applyBorder="1" applyAlignment="1">
      <alignment horizontal="justify" vertical="center"/>
    </xf>
    <xf numFmtId="0" fontId="5" fillId="0" borderId="31" xfId="0" applyFont="1" applyFill="1" applyBorder="1" applyAlignment="1">
      <alignment horizontal="justify" vertical="center" wrapText="1"/>
    </xf>
    <xf numFmtId="0" fontId="5" fillId="0" borderId="31" xfId="0" applyFont="1" applyFill="1" applyBorder="1" applyAlignment="1">
      <alignment horizontal="center" vertical="center" wrapText="1"/>
    </xf>
    <xf numFmtId="0" fontId="5" fillId="0" borderId="31" xfId="0" applyFont="1" applyFill="1" applyBorder="1" applyAlignment="1">
      <alignment horizontal="center" vertical="center"/>
    </xf>
    <xf numFmtId="9" fontId="5" fillId="0" borderId="31" xfId="0" applyNumberFormat="1" applyFont="1" applyFill="1" applyBorder="1" applyAlignment="1">
      <alignment horizontal="center" vertical="center" wrapText="1"/>
    </xf>
    <xf numFmtId="0" fontId="5" fillId="0" borderId="31" xfId="0" applyFont="1" applyFill="1" applyBorder="1" applyAlignment="1">
      <alignment horizontal="center" vertical="center" textRotation="90"/>
    </xf>
    <xf numFmtId="0" fontId="12" fillId="0" borderId="31" xfId="0" applyFont="1" applyFill="1" applyBorder="1" applyAlignment="1">
      <alignment horizontal="justify" vertical="center" wrapText="1"/>
    </xf>
    <xf numFmtId="0" fontId="12" fillId="0" borderId="31" xfId="0" applyFont="1" applyFill="1" applyBorder="1" applyAlignment="1">
      <alignment horizontal="center" vertical="center" textRotation="90" wrapText="1"/>
    </xf>
    <xf numFmtId="0" fontId="12" fillId="0" borderId="31" xfId="0" applyFont="1" applyFill="1" applyBorder="1" applyAlignment="1">
      <alignment horizontal="center" vertical="center" wrapText="1"/>
    </xf>
    <xf numFmtId="0" fontId="12" fillId="0" borderId="31" xfId="0" applyFont="1" applyFill="1" applyBorder="1" applyAlignment="1">
      <alignment horizontal="center" vertical="center" textRotation="90"/>
    </xf>
    <xf numFmtId="0" fontId="12" fillId="0" borderId="31" xfId="0" applyFont="1" applyFill="1" applyBorder="1" applyAlignment="1">
      <alignment horizontal="center" vertical="center"/>
    </xf>
    <xf numFmtId="0" fontId="28" fillId="0" borderId="31" xfId="0" applyFont="1" applyFill="1" applyBorder="1" applyAlignment="1">
      <alignment horizontal="center" vertical="center" textRotation="90"/>
    </xf>
    <xf numFmtId="0" fontId="28" fillId="0" borderId="31" xfId="0" applyFont="1" applyFill="1" applyBorder="1" applyAlignment="1">
      <alignment horizontal="center" vertical="center" textRotation="90" wrapText="1"/>
    </xf>
    <xf numFmtId="0" fontId="5" fillId="0" borderId="31" xfId="0" applyFont="1" applyBorder="1" applyAlignment="1">
      <alignment horizontal="justify" vertical="center" wrapText="1"/>
    </xf>
    <xf numFmtId="0" fontId="5" fillId="0" borderId="31" xfId="0" applyFont="1" applyBorder="1" applyAlignment="1">
      <alignment horizontal="center" vertical="center" wrapText="1"/>
    </xf>
    <xf numFmtId="0" fontId="5" fillId="0" borderId="31" xfId="0" applyFont="1" applyBorder="1" applyAlignment="1">
      <alignment horizontal="center" vertical="center"/>
    </xf>
    <xf numFmtId="9" fontId="5" fillId="0" borderId="31" xfId="0" applyNumberFormat="1" applyFont="1" applyBorder="1" applyAlignment="1">
      <alignment horizontal="center" vertical="center" wrapText="1"/>
    </xf>
    <xf numFmtId="0" fontId="5" fillId="0" borderId="31" xfId="0" applyFont="1" applyBorder="1" applyAlignment="1">
      <alignment horizontal="left" vertical="center" wrapText="1"/>
    </xf>
    <xf numFmtId="0" fontId="5" fillId="0" borderId="31" xfId="0" applyFont="1" applyBorder="1" applyAlignment="1">
      <alignment vertical="center" wrapText="1"/>
    </xf>
    <xf numFmtId="0" fontId="31" fillId="0" borderId="10" xfId="0" applyFont="1" applyFill="1" applyBorder="1" applyAlignment="1">
      <alignment horizontal="center" vertical="center"/>
    </xf>
    <xf numFmtId="0" fontId="22" fillId="15" borderId="35" xfId="0" applyFont="1" applyFill="1" applyBorder="1" applyAlignment="1">
      <alignment horizontal="center" vertical="center" wrapText="1"/>
    </xf>
    <xf numFmtId="0" fontId="12" fillId="0" borderId="8" xfId="1" applyFont="1" applyBorder="1" applyAlignment="1">
      <alignment horizontal="center" vertical="center"/>
    </xf>
    <xf numFmtId="0" fontId="12" fillId="0" borderId="11" xfId="1" applyFont="1" applyBorder="1" applyAlignment="1">
      <alignment horizontal="center" vertical="center"/>
    </xf>
    <xf numFmtId="0" fontId="12" fillId="0" borderId="10" xfId="1" applyFont="1" applyBorder="1" applyAlignment="1">
      <alignment horizontal="center" vertical="center"/>
    </xf>
    <xf numFmtId="0" fontId="5" fillId="18" borderId="31" xfId="0" applyFont="1" applyFill="1" applyBorder="1" applyAlignment="1">
      <alignment horizontal="justify" vertical="center" wrapText="1"/>
    </xf>
    <xf numFmtId="0" fontId="5" fillId="0" borderId="31" xfId="0" applyFont="1" applyFill="1" applyBorder="1" applyAlignment="1">
      <alignment horizontal="center" vertical="center" wrapText="1"/>
    </xf>
    <xf numFmtId="0" fontId="5" fillId="0" borderId="31" xfId="0" applyFont="1" applyFill="1" applyBorder="1" applyAlignment="1">
      <alignment horizontal="center" vertical="center" textRotation="90" wrapText="1"/>
    </xf>
    <xf numFmtId="0" fontId="5" fillId="0" borderId="31" xfId="0" applyFont="1" applyFill="1" applyBorder="1" applyAlignment="1">
      <alignment horizontal="justify" vertical="center" wrapText="1"/>
    </xf>
    <xf numFmtId="0" fontId="5" fillId="0" borderId="31" xfId="0" applyFont="1" applyFill="1" applyBorder="1" applyAlignment="1">
      <alignment horizontal="left" vertical="center" wrapText="1"/>
    </xf>
    <xf numFmtId="0" fontId="5" fillId="0" borderId="31" xfId="0" applyFont="1" applyFill="1" applyBorder="1" applyAlignment="1">
      <alignment horizontal="center" vertical="center" wrapText="1"/>
    </xf>
    <xf numFmtId="0" fontId="5" fillId="0" borderId="31" xfId="0" applyFont="1" applyFill="1" applyBorder="1" applyAlignment="1">
      <alignment horizontal="center" vertical="center" textRotation="90" wrapText="1"/>
    </xf>
    <xf numFmtId="0" fontId="5" fillId="0" borderId="31" xfId="0" applyFont="1" applyFill="1" applyBorder="1" applyAlignment="1">
      <alignment horizontal="justify" vertical="center" wrapText="1"/>
    </xf>
    <xf numFmtId="0" fontId="5" fillId="5" borderId="31" xfId="0" applyFont="1" applyFill="1" applyBorder="1" applyAlignment="1">
      <alignment horizontal="justify" vertical="center" wrapText="1"/>
    </xf>
    <xf numFmtId="0" fontId="12" fillId="5" borderId="31" xfId="0" applyFont="1" applyFill="1" applyBorder="1" applyAlignment="1">
      <alignment horizontal="justify" vertical="center" wrapText="1"/>
    </xf>
    <xf numFmtId="0" fontId="11" fillId="0" borderId="2" xfId="1" applyFont="1" applyBorder="1" applyAlignment="1">
      <alignment horizontal="left" vertical="top" wrapText="1"/>
    </xf>
    <xf numFmtId="0" fontId="11" fillId="0" borderId="3" xfId="1" applyFont="1" applyBorder="1" applyAlignment="1">
      <alignment horizontal="left" vertical="top"/>
    </xf>
    <xf numFmtId="0" fontId="11" fillId="0" borderId="4" xfId="1" applyFont="1" applyBorder="1" applyAlignment="1">
      <alignment horizontal="left" vertical="top"/>
    </xf>
    <xf numFmtId="0" fontId="8" fillId="0" borderId="1" xfId="1" applyFont="1" applyBorder="1" applyAlignment="1">
      <alignment horizontal="center" vertical="center"/>
    </xf>
    <xf numFmtId="0" fontId="9" fillId="0" borderId="1" xfId="1" applyFont="1" applyBorder="1" applyAlignment="1">
      <alignment horizontal="left" vertical="center" wrapText="1"/>
    </xf>
    <xf numFmtId="0" fontId="10" fillId="0" borderId="1" xfId="1" applyFont="1" applyBorder="1" applyAlignment="1">
      <alignment horizontal="left" vertical="center" wrapText="1"/>
    </xf>
    <xf numFmtId="0" fontId="10" fillId="0" borderId="1" xfId="1" applyFont="1" applyBorder="1" applyAlignment="1">
      <alignment horizontal="left" vertical="top" wrapText="1"/>
    </xf>
    <xf numFmtId="0" fontId="12" fillId="0" borderId="2" xfId="1" applyFont="1" applyBorder="1" applyAlignment="1">
      <alignment horizontal="center" vertical="center"/>
    </xf>
    <xf numFmtId="0" fontId="12" fillId="0" borderId="3" xfId="1" applyFont="1" applyBorder="1" applyAlignment="1">
      <alignment horizontal="center" vertical="center"/>
    </xf>
    <xf numFmtId="0" fontId="12" fillId="0" borderId="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15" xfId="1" applyFont="1" applyBorder="1" applyAlignment="1">
      <alignment horizontal="center" vertical="center"/>
    </xf>
    <xf numFmtId="0" fontId="12" fillId="0" borderId="1" xfId="1" applyFont="1" applyBorder="1" applyAlignment="1">
      <alignment horizontal="center" vertical="center" wrapText="1"/>
    </xf>
    <xf numFmtId="0" fontId="5" fillId="0" borderId="1" xfId="1" applyNumberFormat="1" applyFont="1" applyBorder="1" applyAlignment="1">
      <alignment horizontal="center" vertical="center" wrapText="1"/>
    </xf>
    <xf numFmtId="0" fontId="5" fillId="0" borderId="1" xfId="1" applyFont="1" applyBorder="1" applyAlignment="1">
      <alignment horizontal="left" vertical="center" wrapText="1"/>
    </xf>
    <xf numFmtId="0" fontId="5" fillId="2" borderId="1" xfId="1" applyNumberFormat="1" applyFont="1" applyFill="1" applyBorder="1" applyAlignment="1">
      <alignment horizontal="center" vertical="center" wrapText="1"/>
    </xf>
    <xf numFmtId="0" fontId="5" fillId="2" borderId="1" xfId="1" applyFont="1" applyFill="1" applyBorder="1" applyAlignment="1">
      <alignment horizontal="left" vertical="top" wrapText="1"/>
    </xf>
    <xf numFmtId="0" fontId="5" fillId="0" borderId="1" xfId="1" applyNumberFormat="1" applyFont="1" applyFill="1" applyBorder="1" applyAlignment="1">
      <alignment horizontal="center" vertical="center" wrapText="1"/>
    </xf>
    <xf numFmtId="0" fontId="5" fillId="0" borderId="1" xfId="1" applyFont="1" applyFill="1" applyBorder="1" applyAlignment="1">
      <alignment horizontal="left" vertical="top" wrapText="1"/>
    </xf>
    <xf numFmtId="0" fontId="7" fillId="0" borderId="2" xfId="2" applyFont="1" applyBorder="1" applyAlignment="1">
      <alignment horizontal="center" vertical="center"/>
    </xf>
    <xf numFmtId="0" fontId="7" fillId="0" borderId="3" xfId="2" applyFont="1" applyBorder="1" applyAlignment="1">
      <alignment horizontal="center" vertical="center"/>
    </xf>
    <xf numFmtId="0" fontId="7" fillId="0" borderId="4" xfId="2" applyFont="1" applyBorder="1" applyAlignment="1">
      <alignment horizontal="center" vertical="center"/>
    </xf>
    <xf numFmtId="0" fontId="5" fillId="0" borderId="1" xfId="2" applyFont="1" applyBorder="1" applyAlignment="1">
      <alignment horizontal="center" vertical="center" wrapText="1"/>
    </xf>
    <xf numFmtId="0" fontId="5" fillId="0" borderId="31" xfId="0" applyFont="1" applyFill="1" applyBorder="1" applyAlignment="1">
      <alignment horizontal="center" vertical="center"/>
    </xf>
    <xf numFmtId="0" fontId="5" fillId="0" borderId="31" xfId="0" applyFont="1" applyFill="1" applyBorder="1" applyAlignment="1">
      <alignment horizontal="center" vertical="center" wrapText="1"/>
    </xf>
    <xf numFmtId="0" fontId="5" fillId="0" borderId="31" xfId="0" applyFont="1" applyFill="1" applyBorder="1" applyAlignment="1">
      <alignment horizontal="center" vertical="center" textRotation="90"/>
    </xf>
    <xf numFmtId="0" fontId="5" fillId="0" borderId="31" xfId="0" applyFont="1" applyFill="1" applyBorder="1" applyAlignment="1">
      <alignment horizontal="center" vertical="center" textRotation="90" wrapText="1"/>
    </xf>
    <xf numFmtId="0" fontId="12" fillId="0" borderId="2" xfId="1" applyFont="1" applyBorder="1" applyAlignment="1">
      <alignment horizontal="justify" vertical="center"/>
    </xf>
    <xf numFmtId="0" fontId="12" fillId="0" borderId="3" xfId="1" applyFont="1" applyBorder="1" applyAlignment="1">
      <alignment horizontal="justify" vertical="center"/>
    </xf>
    <xf numFmtId="0" fontId="12" fillId="0" borderId="4" xfId="1" applyFont="1" applyBorder="1" applyAlignment="1">
      <alignment horizontal="justify" vertical="center"/>
    </xf>
    <xf numFmtId="0" fontId="12" fillId="0" borderId="8" xfId="1" applyFont="1" applyFill="1" applyBorder="1" applyAlignment="1">
      <alignment horizontal="justify" vertical="center" wrapText="1"/>
    </xf>
    <xf numFmtId="0" fontId="12" fillId="0" borderId="12" xfId="1" applyFont="1" applyFill="1" applyBorder="1" applyAlignment="1">
      <alignment horizontal="justify" vertical="center" wrapText="1"/>
    </xf>
    <xf numFmtId="0" fontId="12" fillId="0" borderId="7" xfId="1" applyFont="1" applyFill="1" applyBorder="1" applyAlignment="1">
      <alignment horizontal="justify" vertical="center" wrapText="1"/>
    </xf>
    <xf numFmtId="0" fontId="12" fillId="0" borderId="11" xfId="1" applyFont="1" applyFill="1" applyBorder="1" applyAlignment="1">
      <alignment horizontal="justify" vertical="center" wrapText="1"/>
    </xf>
    <xf numFmtId="0" fontId="12" fillId="0" borderId="0" xfId="1" applyFont="1" applyFill="1" applyBorder="1" applyAlignment="1">
      <alignment horizontal="justify" vertical="center" wrapText="1"/>
    </xf>
    <xf numFmtId="0" fontId="12" fillId="0" borderId="13" xfId="1" applyFont="1" applyFill="1" applyBorder="1" applyAlignment="1">
      <alignment horizontal="justify" vertical="center" wrapText="1"/>
    </xf>
    <xf numFmtId="0" fontId="12" fillId="0" borderId="10" xfId="1" applyFont="1" applyFill="1" applyBorder="1" applyAlignment="1">
      <alignment horizontal="justify" vertical="center" wrapText="1"/>
    </xf>
    <xf numFmtId="0" fontId="12" fillId="0" borderId="9" xfId="1" applyFont="1" applyFill="1" applyBorder="1" applyAlignment="1">
      <alignment horizontal="justify" vertical="center" wrapText="1"/>
    </xf>
    <xf numFmtId="0" fontId="12" fillId="0" borderId="14" xfId="1" applyFont="1" applyFill="1" applyBorder="1" applyAlignment="1">
      <alignment horizontal="justify" vertical="center" wrapText="1"/>
    </xf>
    <xf numFmtId="0" fontId="5" fillId="0" borderId="8" xfId="0" applyFont="1" applyBorder="1" applyAlignment="1">
      <alignment horizontal="justify" vertical="center"/>
    </xf>
    <xf numFmtId="0" fontId="5" fillId="0" borderId="12" xfId="0" applyFont="1" applyBorder="1" applyAlignment="1">
      <alignment horizontal="justify" vertical="center"/>
    </xf>
    <xf numFmtId="0" fontId="5" fillId="0" borderId="7" xfId="0" applyFont="1" applyBorder="1" applyAlignment="1">
      <alignment horizontal="justify" vertical="center"/>
    </xf>
    <xf numFmtId="0" fontId="12" fillId="0" borderId="5" xfId="1" applyFont="1" applyBorder="1" applyAlignment="1">
      <alignment horizontal="center" vertical="center"/>
    </xf>
    <xf numFmtId="0" fontId="12" fillId="0" borderId="6" xfId="1" applyFont="1" applyBorder="1" applyAlignment="1">
      <alignment horizontal="center" vertical="center"/>
    </xf>
    <xf numFmtId="0" fontId="12" fillId="0" borderId="15" xfId="1" applyFont="1" applyBorder="1" applyAlignment="1">
      <alignment horizontal="center" vertical="center"/>
    </xf>
    <xf numFmtId="0" fontId="12" fillId="0" borderId="2" xfId="0" applyFont="1" applyFill="1" applyBorder="1" applyAlignment="1">
      <alignment horizontal="justify" vertical="center" wrapText="1"/>
    </xf>
    <xf numFmtId="0" fontId="12" fillId="0" borderId="3" xfId="0" applyFont="1" applyFill="1" applyBorder="1" applyAlignment="1">
      <alignment horizontal="justify" vertical="center" wrapText="1"/>
    </xf>
    <xf numFmtId="0" fontId="12" fillId="0" borderId="4" xfId="0" applyFont="1" applyFill="1" applyBorder="1" applyAlignment="1">
      <alignment horizontal="justify" vertical="center" wrapText="1"/>
    </xf>
    <xf numFmtId="0" fontId="12" fillId="0" borderId="2" xfId="1" applyFont="1" applyFill="1" applyBorder="1" applyAlignment="1">
      <alignment horizontal="justify" vertical="center" wrapText="1"/>
    </xf>
    <xf numFmtId="0" fontId="12" fillId="0" borderId="3" xfId="1" applyFont="1" applyFill="1" applyBorder="1" applyAlignment="1">
      <alignment horizontal="justify" vertical="center" wrapText="1"/>
    </xf>
    <xf numFmtId="0" fontId="12" fillId="0" borderId="4" xfId="1" applyFont="1" applyFill="1" applyBorder="1" applyAlignment="1">
      <alignment horizontal="justify" vertical="center" wrapText="1"/>
    </xf>
    <xf numFmtId="0" fontId="5" fillId="0" borderId="31" xfId="0" applyFont="1" applyFill="1" applyBorder="1" applyAlignment="1">
      <alignment horizontal="justify" vertical="center"/>
    </xf>
    <xf numFmtId="0" fontId="5" fillId="2" borderId="51" xfId="0" applyFont="1" applyFill="1" applyBorder="1" applyAlignment="1">
      <alignment horizontal="center" vertical="center" wrapText="1"/>
    </xf>
    <xf numFmtId="0" fontId="5" fillId="2" borderId="52" xfId="0" applyFont="1" applyFill="1" applyBorder="1" applyAlignment="1">
      <alignment horizontal="center" vertical="center" wrapText="1"/>
    </xf>
    <xf numFmtId="0" fontId="5" fillId="2" borderId="31" xfId="0" applyFont="1" applyFill="1" applyBorder="1" applyAlignment="1">
      <alignment horizontal="center" vertical="center"/>
    </xf>
    <xf numFmtId="0" fontId="31" fillId="0" borderId="10" xfId="0" applyFont="1" applyFill="1" applyBorder="1" applyAlignment="1">
      <alignment horizontal="center" vertical="center"/>
    </xf>
    <xf numFmtId="0" fontId="31" fillId="0" borderId="9" xfId="0" applyFont="1" applyFill="1" applyBorder="1" applyAlignment="1">
      <alignment horizontal="center" vertical="center"/>
    </xf>
    <xf numFmtId="0" fontId="31" fillId="0" borderId="14" xfId="0" applyFont="1" applyFill="1" applyBorder="1" applyAlignment="1">
      <alignment horizontal="center" vertical="center"/>
    </xf>
    <xf numFmtId="0" fontId="31" fillId="0" borderId="10"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1" fillId="0" borderId="14" xfId="0" applyFont="1" applyFill="1" applyBorder="1" applyAlignment="1">
      <alignment horizontal="center" vertical="center" wrapText="1"/>
    </xf>
    <xf numFmtId="0" fontId="31" fillId="0" borderId="10" xfId="0" applyFont="1" applyFill="1" applyBorder="1" applyAlignment="1">
      <alignment horizontal="justify" vertical="center"/>
    </xf>
    <xf numFmtId="0" fontId="31" fillId="0" borderId="9" xfId="0" applyFont="1" applyFill="1" applyBorder="1" applyAlignment="1">
      <alignment horizontal="justify" vertical="center"/>
    </xf>
    <xf numFmtId="0" fontId="31" fillId="0" borderId="14" xfId="0" applyFont="1" applyFill="1" applyBorder="1" applyAlignment="1">
      <alignment horizontal="justify" vertical="center"/>
    </xf>
    <xf numFmtId="0" fontId="5" fillId="0" borderId="31" xfId="0" applyFont="1" applyFill="1" applyBorder="1" applyAlignment="1">
      <alignment horizontal="justify" vertical="center" wrapText="1"/>
    </xf>
    <xf numFmtId="0" fontId="31" fillId="2" borderId="10" xfId="0" applyFont="1" applyFill="1" applyBorder="1" applyAlignment="1">
      <alignment horizontal="justify" vertical="center"/>
    </xf>
    <xf numFmtId="0" fontId="31" fillId="2" borderId="9" xfId="0" applyFont="1" applyFill="1" applyBorder="1" applyAlignment="1">
      <alignment horizontal="justify" vertical="center"/>
    </xf>
    <xf numFmtId="0" fontId="31" fillId="2" borderId="14" xfId="0" applyFont="1" applyFill="1" applyBorder="1" applyAlignment="1">
      <alignment horizontal="justify" vertical="center"/>
    </xf>
    <xf numFmtId="0" fontId="5" fillId="5" borderId="31" xfId="0" applyFont="1" applyFill="1" applyBorder="1" applyAlignment="1">
      <alignment horizontal="justify" vertical="center" wrapText="1"/>
    </xf>
    <xf numFmtId="0" fontId="14" fillId="0" borderId="45" xfId="0" applyFont="1" applyBorder="1" applyAlignment="1">
      <alignment horizontal="center"/>
    </xf>
    <xf numFmtId="0" fontId="14" fillId="0" borderId="46" xfId="0" applyFont="1" applyBorder="1" applyAlignment="1">
      <alignment horizontal="center"/>
    </xf>
    <xf numFmtId="0" fontId="14" fillId="0" borderId="17" xfId="0" applyFont="1" applyBorder="1" applyAlignment="1">
      <alignment horizontal="center"/>
    </xf>
    <xf numFmtId="0" fontId="1" fillId="0" borderId="21" xfId="0" applyFont="1" applyBorder="1" applyAlignment="1">
      <alignment vertical="center" wrapText="1"/>
    </xf>
    <xf numFmtId="0" fontId="1" fillId="0" borderId="43" xfId="0" applyFont="1" applyBorder="1" applyAlignment="1">
      <alignment vertical="center" wrapText="1"/>
    </xf>
    <xf numFmtId="0" fontId="1" fillId="0" borderId="18" xfId="0" applyFont="1" applyBorder="1" applyAlignment="1">
      <alignment vertical="center" wrapText="1"/>
    </xf>
    <xf numFmtId="0" fontId="1" fillId="0" borderId="21" xfId="0" applyFont="1" applyBorder="1" applyAlignment="1">
      <alignment horizontal="justify" vertical="center" wrapText="1"/>
    </xf>
    <xf numFmtId="0" fontId="1" fillId="0" borderId="43" xfId="0" applyFont="1" applyBorder="1" applyAlignment="1">
      <alignment horizontal="justify" vertical="center" wrapText="1"/>
    </xf>
    <xf numFmtId="0" fontId="1" fillId="0" borderId="18" xfId="0" applyFont="1" applyBorder="1" applyAlignment="1">
      <alignment horizontal="justify" vertical="center" wrapText="1"/>
    </xf>
    <xf numFmtId="0" fontId="18" fillId="9" borderId="30" xfId="0" applyFont="1" applyFill="1" applyBorder="1" applyAlignment="1">
      <alignment horizontal="center" vertical="center"/>
    </xf>
    <xf numFmtId="0" fontId="18" fillId="9" borderId="25" xfId="0" applyFont="1" applyFill="1" applyBorder="1" applyAlignment="1">
      <alignment horizontal="center" vertical="center"/>
    </xf>
    <xf numFmtId="0" fontId="14" fillId="0" borderId="20" xfId="0" applyFont="1" applyBorder="1" applyAlignment="1">
      <alignment horizontal="center" vertical="center" textRotation="90"/>
    </xf>
    <xf numFmtId="0" fontId="19" fillId="0" borderId="29" xfId="0" applyFont="1" applyBorder="1" applyAlignment="1">
      <alignment horizontal="center" vertical="center"/>
    </xf>
    <xf numFmtId="0" fontId="19" fillId="0" borderId="24" xfId="0" applyFont="1" applyBorder="1" applyAlignment="1">
      <alignment horizontal="center" vertical="center"/>
    </xf>
    <xf numFmtId="0" fontId="19" fillId="0" borderId="23" xfId="0" applyFont="1" applyBorder="1" applyAlignment="1">
      <alignment horizontal="center" vertical="center"/>
    </xf>
    <xf numFmtId="0" fontId="24" fillId="0" borderId="29" xfId="0" applyFont="1" applyBorder="1" applyAlignment="1">
      <alignment horizontal="center" vertical="center"/>
    </xf>
    <xf numFmtId="0" fontId="24" fillId="0" borderId="24" xfId="0" applyFont="1" applyBorder="1" applyAlignment="1">
      <alignment horizontal="center" vertical="center"/>
    </xf>
    <xf numFmtId="0" fontId="24" fillId="0" borderId="23" xfId="0" applyFont="1" applyBorder="1" applyAlignment="1">
      <alignment horizontal="center" vertical="center"/>
    </xf>
    <xf numFmtId="0" fontId="14" fillId="0" borderId="47" xfId="0" applyFont="1" applyBorder="1" applyAlignment="1">
      <alignment horizontal="center"/>
    </xf>
    <xf numFmtId="0" fontId="1" fillId="0" borderId="42" xfId="0" applyFont="1" applyBorder="1" applyAlignment="1">
      <alignment horizontal="center" vertical="center" wrapText="1"/>
    </xf>
    <xf numFmtId="0" fontId="1" fillId="0" borderId="37" xfId="0" applyFont="1" applyBorder="1" applyAlignment="1">
      <alignment horizontal="center" vertical="center" wrapText="1"/>
    </xf>
    <xf numFmtId="0" fontId="14" fillId="0" borderId="40" xfId="0" applyFont="1" applyBorder="1" applyAlignment="1">
      <alignment horizontal="center"/>
    </xf>
    <xf numFmtId="0" fontId="14" fillId="0" borderId="41" xfId="0" applyFont="1" applyBorder="1" applyAlignment="1">
      <alignment horizontal="center"/>
    </xf>
    <xf numFmtId="0" fontId="14" fillId="0" borderId="36" xfId="0" applyFont="1" applyBorder="1" applyAlignment="1">
      <alignment horizontal="center"/>
    </xf>
    <xf numFmtId="0" fontId="14" fillId="0" borderId="35" xfId="0" applyFont="1" applyBorder="1" applyAlignment="1">
      <alignment horizontal="center"/>
    </xf>
    <xf numFmtId="0" fontId="26" fillId="0" borderId="41" xfId="0" applyFont="1" applyFill="1" applyBorder="1" applyAlignment="1">
      <alignment horizontal="left" vertical="center" wrapText="1"/>
    </xf>
    <xf numFmtId="0" fontId="26" fillId="0" borderId="36" xfId="0" applyFont="1" applyFill="1" applyBorder="1" applyAlignment="1">
      <alignment horizontal="left" vertical="center" wrapText="1"/>
    </xf>
    <xf numFmtId="0" fontId="26" fillId="0" borderId="35" xfId="0" applyFont="1" applyFill="1" applyBorder="1" applyAlignment="1">
      <alignment horizontal="left" vertical="center" wrapText="1"/>
    </xf>
    <xf numFmtId="0" fontId="22" fillId="15" borderId="41" xfId="0" applyFont="1" applyFill="1" applyBorder="1" applyAlignment="1">
      <alignment horizontal="center" vertical="center" wrapText="1"/>
    </xf>
    <xf numFmtId="0" fontId="22" fillId="15" borderId="36" xfId="0" applyFont="1" applyFill="1" applyBorder="1" applyAlignment="1">
      <alignment horizontal="center" vertical="center" wrapText="1"/>
    </xf>
    <xf numFmtId="0" fontId="22" fillId="15" borderId="35" xfId="0" applyFont="1" applyFill="1" applyBorder="1" applyAlignment="1">
      <alignment horizontal="center" vertical="center" wrapText="1"/>
    </xf>
    <xf numFmtId="0" fontId="17" fillId="16" borderId="42" xfId="0" applyFont="1" applyFill="1" applyBorder="1" applyAlignment="1">
      <alignment horizontal="justify" vertical="center" wrapText="1"/>
    </xf>
    <xf numFmtId="0" fontId="17" fillId="16" borderId="38" xfId="0" applyFont="1" applyFill="1" applyBorder="1" applyAlignment="1">
      <alignment horizontal="justify" vertical="center" wrapText="1"/>
    </xf>
    <xf numFmtId="0" fontId="17" fillId="16" borderId="37" xfId="0" applyFont="1" applyFill="1" applyBorder="1" applyAlignment="1">
      <alignment horizontal="justify" vertical="center" wrapText="1"/>
    </xf>
    <xf numFmtId="0" fontId="1" fillId="0" borderId="38"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35" xfId="0" applyFont="1" applyBorder="1" applyAlignment="1">
      <alignment horizontal="center" vertical="center" wrapText="1"/>
    </xf>
    <xf numFmtId="0" fontId="16" fillId="16" borderId="41" xfId="0" applyFont="1" applyFill="1" applyBorder="1" applyAlignment="1">
      <alignment horizontal="center" vertical="center" wrapText="1"/>
    </xf>
    <xf numFmtId="0" fontId="16" fillId="16" borderId="36" xfId="0" applyFont="1" applyFill="1" applyBorder="1" applyAlignment="1">
      <alignment horizontal="center" vertical="center" wrapText="1"/>
    </xf>
    <xf numFmtId="0" fontId="16" fillId="16" borderId="35" xfId="0" applyFont="1" applyFill="1" applyBorder="1" applyAlignment="1">
      <alignment horizontal="center" vertical="center" wrapText="1"/>
    </xf>
    <xf numFmtId="0" fontId="17" fillId="0" borderId="44" xfId="0" applyFont="1" applyBorder="1" applyAlignment="1">
      <alignment horizontal="center" vertical="center" wrapText="1" readingOrder="1"/>
    </xf>
    <xf numFmtId="9" fontId="17" fillId="0" borderId="44" xfId="0" applyNumberFormat="1" applyFont="1" applyBorder="1" applyAlignment="1">
      <alignment horizontal="center" vertical="center" wrapText="1" readingOrder="1"/>
    </xf>
    <xf numFmtId="9" fontId="27" fillId="0" borderId="44" xfId="0" applyNumberFormat="1" applyFont="1" applyBorder="1" applyAlignment="1">
      <alignment horizontal="center" vertical="center" wrapText="1" readingOrder="1"/>
    </xf>
    <xf numFmtId="10" fontId="17" fillId="0" borderId="44" xfId="0" applyNumberFormat="1" applyFont="1" applyBorder="1" applyAlignment="1">
      <alignment horizontal="center" vertical="center" wrapText="1" readingOrder="1"/>
    </xf>
    <xf numFmtId="10" fontId="17" fillId="0" borderId="48" xfId="0" applyNumberFormat="1" applyFont="1" applyBorder="1" applyAlignment="1">
      <alignment horizontal="center" vertical="center" wrapText="1" readingOrder="1"/>
    </xf>
    <xf numFmtId="10" fontId="17" fillId="0" borderId="49" xfId="0" applyNumberFormat="1" applyFont="1" applyBorder="1" applyAlignment="1">
      <alignment horizontal="center" vertical="center" wrapText="1" readingOrder="1"/>
    </xf>
    <xf numFmtId="0" fontId="17" fillId="0" borderId="48" xfId="0" applyFont="1" applyBorder="1" applyAlignment="1">
      <alignment horizontal="center" vertical="center" wrapText="1" readingOrder="1"/>
    </xf>
    <xf numFmtId="0" fontId="17" fillId="0" borderId="49" xfId="0" applyFont="1" applyBorder="1" applyAlignment="1">
      <alignment horizontal="center" vertical="center" wrapText="1" readingOrder="1"/>
    </xf>
    <xf numFmtId="9" fontId="17" fillId="0" borderId="48" xfId="0" applyNumberFormat="1" applyFont="1" applyBorder="1" applyAlignment="1">
      <alignment horizontal="center" vertical="center" wrapText="1" readingOrder="1"/>
    </xf>
    <xf numFmtId="9" fontId="17" fillId="0" borderId="49" xfId="0" applyNumberFormat="1" applyFont="1" applyBorder="1" applyAlignment="1">
      <alignment horizontal="center" vertical="center" wrapText="1" readingOrder="1"/>
    </xf>
    <xf numFmtId="0" fontId="15" fillId="0" borderId="50" xfId="0" applyFont="1" applyBorder="1" applyAlignment="1">
      <alignment horizontal="center"/>
    </xf>
    <xf numFmtId="0" fontId="17" fillId="0" borderId="44" xfId="0" applyFont="1" applyBorder="1" applyAlignment="1">
      <alignment horizontal="left" vertical="center" wrapText="1" readingOrder="1"/>
    </xf>
    <xf numFmtId="0" fontId="16" fillId="12" borderId="44" xfId="0" applyFont="1" applyFill="1" applyBorder="1" applyAlignment="1">
      <alignment horizontal="center" vertical="center" wrapText="1" readingOrder="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5" xfId="0"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5"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0" fillId="0" borderId="9" xfId="0" applyBorder="1" applyAlignment="1">
      <alignment horizontal="center" vertical="center" wrapText="1"/>
    </xf>
    <xf numFmtId="0" fontId="0" fillId="0" borderId="1" xfId="0" applyBorder="1" applyAlignment="1">
      <alignment horizontal="center" wrapText="1"/>
    </xf>
    <xf numFmtId="0" fontId="0" fillId="0" borderId="9" xfId="0" applyBorder="1" applyAlignment="1">
      <alignment horizontal="center"/>
    </xf>
  </cellXfs>
  <cellStyles count="3">
    <cellStyle name="Excel Built-in Normal" xfId="1"/>
    <cellStyle name="Normal" xfId="0" builtinId="0"/>
    <cellStyle name="Normal 2" xfId="2"/>
  </cellStyles>
  <dxfs count="62">
    <dxf>
      <fill>
        <patternFill>
          <bgColor rgb="FFFF0000"/>
        </patternFill>
      </fill>
    </dxf>
    <dxf>
      <fill>
        <patternFill>
          <bgColor theme="5" tint="-0.24994659260841701"/>
        </patternFill>
      </fill>
    </dxf>
    <dxf>
      <fill>
        <patternFill>
          <bgColor rgb="FF92D050"/>
        </patternFill>
      </fill>
    </dxf>
    <dxf>
      <fill>
        <patternFill>
          <bgColor rgb="FFFFFF00"/>
        </patternFill>
      </fill>
    </dxf>
    <dxf>
      <fill>
        <patternFill>
          <bgColor theme="5" tint="-0.24994659260841701"/>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ont>
        <color rgb="FF9C0006"/>
      </font>
      <fill>
        <patternFill>
          <bgColor rgb="FFFFC7CE"/>
        </patternFill>
      </fill>
    </dxf>
    <dxf>
      <font>
        <color theme="1"/>
      </font>
      <fill>
        <patternFill>
          <bgColor rgb="FFFF0000"/>
        </patternFill>
      </fill>
    </dxf>
    <dxf>
      <fill>
        <patternFill>
          <bgColor rgb="FFFFFF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theme="5" tint="-0.24994659260841701"/>
        </patternFill>
      </fill>
    </dxf>
    <dxf>
      <fill>
        <patternFill>
          <bgColor rgb="FF92D050"/>
        </patternFill>
      </fill>
    </dxf>
    <dxf>
      <fill>
        <patternFill>
          <bgColor rgb="FFFFFF00"/>
        </patternFill>
      </fill>
    </dxf>
    <dxf>
      <fill>
        <patternFill>
          <bgColor theme="5" tint="-0.24994659260841701"/>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ont>
        <color rgb="FF9C0006"/>
      </font>
      <fill>
        <patternFill>
          <bgColor rgb="FFFFC7CE"/>
        </patternFill>
      </fill>
    </dxf>
    <dxf>
      <font>
        <color theme="1"/>
      </font>
      <fill>
        <patternFill>
          <bgColor rgb="FFFF0000"/>
        </patternFill>
      </fill>
    </dxf>
    <dxf>
      <fill>
        <patternFill>
          <bgColor rgb="FFFFFF00"/>
        </patternFill>
      </fill>
    </dxf>
    <dxf>
      <fill>
        <patternFill>
          <bgColor rgb="FF00B050"/>
        </patternFill>
      </fill>
    </dxf>
    <dxf>
      <fill>
        <patternFill>
          <bgColor rgb="FF92D050"/>
        </patternFill>
      </fill>
    </dxf>
    <dxf>
      <fill>
        <patternFill>
          <bgColor rgb="FFFFC000"/>
        </patternFill>
      </fill>
    </dxf>
  </dxfs>
  <tableStyles count="0" defaultTableStyle="TableStyleMedium2" defaultPivotStyle="PivotStyleLight16"/>
  <colors>
    <mruColors>
      <color rgb="FF66FF99"/>
      <color rgb="FFC65911"/>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323850</xdr:colOff>
      <xdr:row>1</xdr:row>
      <xdr:rowOff>9525</xdr:rowOff>
    </xdr:from>
    <xdr:to>
      <xdr:col>2</xdr:col>
      <xdr:colOff>485775</xdr:colOff>
      <xdr:row>4</xdr:row>
      <xdr:rowOff>34178</xdr:rowOff>
    </xdr:to>
    <xdr:pic>
      <xdr:nvPicPr>
        <xdr:cNvPr id="2" name="Imagen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171450"/>
          <a:ext cx="923925" cy="8533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21993</xdr:rowOff>
    </xdr:from>
    <xdr:to>
      <xdr:col>1</xdr:col>
      <xdr:colOff>17703</xdr:colOff>
      <xdr:row>2</xdr:row>
      <xdr:rowOff>202114</xdr:rowOff>
    </xdr:to>
    <xdr:pic>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stretch>
          <a:fillRect/>
        </a:stretch>
      </xdr:blipFill>
      <xdr:spPr>
        <a:xfrm>
          <a:off x="0" y="21993"/>
          <a:ext cx="926080" cy="8706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ckup%202017%20-%20Desarrollo%20Institucional/nidigue/2020/Gesti&#243;n%20del%20Riesgo/Formatos%20codificados/Formato%20Mapa%20de%20Riesgos%20Institucional%20%20DIGSA%20051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idigue\AppData\Local\Microsoft\Windows\INetCache\Content.Outlook\EATK2M9U\Consolidado%20Mapa%20de%20Riesgos%20Institucional%20%20DIGSA%20-%20DIGSA%20-%20Revisi&#243;n%20GRSYE%202508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ackup%202017%20-%20Desarrollo%20Institucional/nidigue/2021/Gesti&#243;n%20del%20Riesgo/Otros/Copia%20de%20Mapa%20Riesgos%20Prodires%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INA SGI"/>
      <sheetName val="Mapa de Riesgo"/>
      <sheetName val="Calificación P vs I"/>
      <sheetName val="Criterios Impacto - Corrupción"/>
      <sheetName val="Diseño del Control"/>
      <sheetName val="Analisis y Evaluación Control"/>
      <sheetName val="Desplazamiento P vs I"/>
    </sheetNames>
    <sheetDataSet>
      <sheetData sheetId="0"/>
      <sheetData sheetId="1">
        <row r="39">
          <cell r="G39" t="str">
            <v>Casi seguro</v>
          </cell>
        </row>
        <row r="40">
          <cell r="G40" t="str">
            <v>Pobable</v>
          </cell>
        </row>
        <row r="41">
          <cell r="G41" t="str">
            <v>Posible</v>
          </cell>
        </row>
        <row r="42">
          <cell r="G42" t="str">
            <v>Improbable</v>
          </cell>
        </row>
        <row r="43">
          <cell r="G43" t="str">
            <v>Rara vez</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INA SGI"/>
      <sheetName val="Mapa de Riesgo"/>
      <sheetName val="Clasificaciòn del Riesgo"/>
      <sheetName val="Matriz de Calor"/>
      <sheetName val="Calificación P vs I"/>
      <sheetName val="Criterios Impacto - Corrupción"/>
      <sheetName val="Diseño del Control"/>
      <sheetName val="Analisis y Evaluación Control"/>
      <sheetName val="Desplazamiento P vs I"/>
    </sheetNames>
    <sheetDataSet>
      <sheetData sheetId="0" refreshError="1"/>
      <sheetData sheetId="1" refreshError="1"/>
      <sheetData sheetId="2" refreshError="1"/>
      <sheetData sheetId="3" refreshError="1">
        <row r="34">
          <cell r="D34" t="str">
            <v>Muy Alta 100% Insignificante 20%</v>
          </cell>
          <cell r="E34" t="str">
            <v>ZONA DE RIESGO ALTA</v>
          </cell>
          <cell r="F34">
            <v>2000</v>
          </cell>
        </row>
        <row r="35">
          <cell r="D35" t="str">
            <v>Muy Alta 100% Menor 40%</v>
          </cell>
          <cell r="E35" t="str">
            <v>ZONA DE RIESGO ALTA</v>
          </cell>
          <cell r="F35">
            <v>4000</v>
          </cell>
        </row>
        <row r="36">
          <cell r="D36" t="str">
            <v>Muy Alta 100% Moderado 60%</v>
          </cell>
          <cell r="E36" t="str">
            <v>ZONA DE RIESGO ALTA</v>
          </cell>
          <cell r="F36">
            <v>6000</v>
          </cell>
        </row>
        <row r="37">
          <cell r="D37" t="str">
            <v>Muy Alta 100% Mayor 80%</v>
          </cell>
          <cell r="E37" t="str">
            <v>ZONA DE RIESGO ALTA</v>
          </cell>
          <cell r="F37">
            <v>8000</v>
          </cell>
        </row>
        <row r="38">
          <cell r="D38" t="str">
            <v>Muy Alta 100% Catastrófico 100%</v>
          </cell>
          <cell r="E38" t="str">
            <v>ZONA DE RIESGO EXTREMA</v>
          </cell>
          <cell r="F38">
            <v>1000</v>
          </cell>
        </row>
        <row r="39">
          <cell r="D39" t="str">
            <v>Alta 80% Insignificante 20%</v>
          </cell>
          <cell r="E39" t="str">
            <v>ZONA DE RIESGO MODERADA</v>
          </cell>
          <cell r="F39">
            <v>1600</v>
          </cell>
        </row>
        <row r="40">
          <cell r="D40" t="str">
            <v>Alta 80% Menor 40%</v>
          </cell>
          <cell r="E40" t="str">
            <v>ZONA DE RIESGO MODERADA</v>
          </cell>
          <cell r="F40">
            <v>3200</v>
          </cell>
        </row>
        <row r="41">
          <cell r="D41" t="str">
            <v>Alta 80% Moderado 60%</v>
          </cell>
          <cell r="E41" t="str">
            <v>ZONA DE RIESGO ALTA</v>
          </cell>
          <cell r="F41">
            <v>4800</v>
          </cell>
        </row>
        <row r="42">
          <cell r="D42" t="str">
            <v>Alta 80% Mayor 80%</v>
          </cell>
          <cell r="E42" t="str">
            <v>ZONA DE RIESGO ALTA</v>
          </cell>
          <cell r="F42">
            <v>6400</v>
          </cell>
        </row>
        <row r="43">
          <cell r="D43" t="str">
            <v>Alta 80% Catastrófico 100%</v>
          </cell>
          <cell r="E43" t="str">
            <v>ZONA DE RIESGO EXTREMA</v>
          </cell>
          <cell r="F43">
            <v>8000</v>
          </cell>
        </row>
        <row r="44">
          <cell r="D44" t="str">
            <v>Media 60% Insignificante 20%</v>
          </cell>
          <cell r="E44" t="str">
            <v>ZONA DE RIESGO MODERADA</v>
          </cell>
          <cell r="F44">
            <v>1200</v>
          </cell>
        </row>
        <row r="45">
          <cell r="D45" t="str">
            <v>Media 60% Menor 40%</v>
          </cell>
          <cell r="E45" t="str">
            <v>ZONA DE RIESGO MODERADA</v>
          </cell>
          <cell r="F45">
            <v>2400</v>
          </cell>
        </row>
        <row r="46">
          <cell r="D46" t="str">
            <v>Media 60% Moderado 60%</v>
          </cell>
          <cell r="E46" t="str">
            <v>ZONA DE RIESGO MODERADA</v>
          </cell>
          <cell r="F46">
            <v>3600</v>
          </cell>
        </row>
        <row r="47">
          <cell r="D47" t="str">
            <v>Media 60% Mayor 80%</v>
          </cell>
          <cell r="E47" t="str">
            <v>ZONA DE RIESGO ALTA</v>
          </cell>
          <cell r="F47">
            <v>4800</v>
          </cell>
        </row>
        <row r="48">
          <cell r="D48" t="str">
            <v>Media 60% Catastrófico 100%</v>
          </cell>
          <cell r="E48" t="str">
            <v>ZONA DE RIESGO EXTREMA</v>
          </cell>
          <cell r="F48">
            <v>6000</v>
          </cell>
        </row>
        <row r="49">
          <cell r="D49" t="str">
            <v>Baja 40% Insignificante 20%</v>
          </cell>
          <cell r="E49" t="str">
            <v>ZONA DE RIESGO BAJA</v>
          </cell>
          <cell r="F49">
            <v>800</v>
          </cell>
        </row>
        <row r="50">
          <cell r="D50" t="str">
            <v>Baja 40% Menor 40%</v>
          </cell>
          <cell r="E50" t="str">
            <v>ZONA DE RIESGO MODERADA</v>
          </cell>
          <cell r="F50">
            <v>1600</v>
          </cell>
        </row>
        <row r="51">
          <cell r="D51" t="str">
            <v>Baja 40% Moderado 60%</v>
          </cell>
          <cell r="E51" t="str">
            <v>ZONA DE RIESGO MODERADA</v>
          </cell>
          <cell r="F51">
            <v>2400</v>
          </cell>
        </row>
        <row r="52">
          <cell r="D52" t="str">
            <v>Baja 40% Mayor 80%</v>
          </cell>
          <cell r="E52" t="str">
            <v>ZONA DE RIESGO ALTA</v>
          </cell>
          <cell r="F52">
            <v>3200</v>
          </cell>
        </row>
        <row r="53">
          <cell r="D53" t="str">
            <v>Baja 40% Catastrófico 100%</v>
          </cell>
          <cell r="E53" t="str">
            <v>ZONA DE RIESGO EXTREMA</v>
          </cell>
          <cell r="F53">
            <v>4000</v>
          </cell>
        </row>
        <row r="54">
          <cell r="D54" t="str">
            <v>Muy Baja 20% Insignificante 20%</v>
          </cell>
          <cell r="E54" t="str">
            <v>ZONA DE RIESGO BAJA</v>
          </cell>
          <cell r="F54">
            <v>400</v>
          </cell>
        </row>
        <row r="55">
          <cell r="D55" t="str">
            <v>Muy Baja 20% Menor 40%</v>
          </cell>
          <cell r="E55" t="str">
            <v>ZONA DE RIESGO BAJA</v>
          </cell>
          <cell r="F55">
            <v>800</v>
          </cell>
        </row>
        <row r="56">
          <cell r="D56" t="str">
            <v>Muy Baja 20% Moderado 60%</v>
          </cell>
          <cell r="E56" t="str">
            <v>ZONA DE RIESGO MODERADA</v>
          </cell>
          <cell r="F56">
            <v>1200</v>
          </cell>
        </row>
        <row r="57">
          <cell r="D57" t="str">
            <v>Muy Baja 20% Mayor 80%</v>
          </cell>
          <cell r="E57" t="str">
            <v>ZONA DE RIESGO ALTA</v>
          </cell>
          <cell r="F57">
            <v>1600</v>
          </cell>
        </row>
        <row r="58">
          <cell r="D58" t="str">
            <v>Muy Baja 20% Catastrófico 100%</v>
          </cell>
          <cell r="E58" t="str">
            <v>ZONA DE RIESGO EXTREMA</v>
          </cell>
          <cell r="F58">
            <v>2000</v>
          </cell>
        </row>
      </sheetData>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iesgo 1"/>
      <sheetName val="Matriz Riesgo 2"/>
      <sheetName val="Matriz Riesgo 3"/>
      <sheetName val="Matriz Riesgo 4"/>
      <sheetName val="Tabla Probabilidad"/>
      <sheetName val="Tabla Impacto"/>
      <sheetName val="Matriz Severidad-Mapa Calor"/>
      <sheetName val="Valoración Controles"/>
      <sheetName val="Cálculo Controles"/>
    </sheetNames>
    <sheetDataSet>
      <sheetData sheetId="0"/>
      <sheetData sheetId="1"/>
      <sheetData sheetId="2"/>
      <sheetData sheetId="3">
        <row r="8">
          <cell r="F8" t="str">
            <v>Posibilidad de afectación reputacional y económica por reprocesos en la gestión presupuestal y  estratégica, debido a que la metodología para la planeación estratégica, no esta acorde con las necesidades de los grupos de valor, así como la baja efectividad en el seguimiento  de los objetivos y metas de la institución.</v>
          </cell>
        </row>
      </sheetData>
      <sheetData sheetId="4"/>
      <sheetData sheetId="5"/>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file:///C:\Users\julisal\AppData\Roaming\Microsoft\Roaming\Microsoft\carmend\Downloads\Proyecto%20Mapa%20de%20Riesgo%202021.xlsx" TargetMode="External"/><Relationship Id="rId7" Type="http://schemas.openxmlformats.org/officeDocument/2006/relationships/drawing" Target="../drawings/drawing2.xml"/><Relationship Id="rId2" Type="http://schemas.openxmlformats.org/officeDocument/2006/relationships/hyperlink" Target="file:///C:\Users\julisal\AppData\Roaming\Microsoft\Roaming\Microsoft\carmend\Downloads\Proyecto%20Mapa%20de%20Riesgo%202021.xlsx" TargetMode="External"/><Relationship Id="rId1" Type="http://schemas.openxmlformats.org/officeDocument/2006/relationships/hyperlink" Target="file:///C:\Users\julisal\AppData\Roaming\Microsoft\Roaming\Microsoft\carmend\Downloads\Proyecto%20Mapa%20de%20Riesgo%202021.xlsx" TargetMode="External"/><Relationship Id="rId6" Type="http://schemas.openxmlformats.org/officeDocument/2006/relationships/printerSettings" Target="../printerSettings/printerSettings2.bin"/><Relationship Id="rId5" Type="http://schemas.openxmlformats.org/officeDocument/2006/relationships/hyperlink" Target="file:///C:\Users\julisal\AppData\Roaming\Microsoft\Roaming\Microsoft\carmend\Downloads\Proyecto%20Mapa%20de%20Riesgo%202021.xlsx" TargetMode="External"/><Relationship Id="rId4" Type="http://schemas.openxmlformats.org/officeDocument/2006/relationships/hyperlink" Target="file:///C:\Users\julisal\AppData\Roaming\Microsoft\Roaming\Microsoft\carmend\Downloads\Proyecto%20Mapa%20de%20Riesgo%202021.xlsx" TargetMode="Externa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B2:M18"/>
  <sheetViews>
    <sheetView zoomScaleNormal="100" workbookViewId="0">
      <selection activeCell="B14" sqref="B14:D14"/>
    </sheetView>
  </sheetViews>
  <sheetFormatPr baseColWidth="10" defaultColWidth="11.42578125" defaultRowHeight="12.75" x14ac:dyDescent="0.2"/>
  <cols>
    <col min="1" max="3" width="11.42578125" style="33"/>
    <col min="4" max="4" width="12" style="33" customWidth="1"/>
    <col min="5" max="5" width="14" style="33" customWidth="1"/>
    <col min="6" max="9" width="11.42578125" style="33"/>
    <col min="10" max="10" width="14.85546875" style="33" customWidth="1"/>
    <col min="11" max="259" width="11.42578125" style="33"/>
    <col min="260" max="260" width="12" style="33" customWidth="1"/>
    <col min="261" max="261" width="14" style="33" customWidth="1"/>
    <col min="262" max="265" width="11.42578125" style="33"/>
    <col min="266" max="266" width="14.85546875" style="33" customWidth="1"/>
    <col min="267" max="515" width="11.42578125" style="33"/>
    <col min="516" max="516" width="12" style="33" customWidth="1"/>
    <col min="517" max="517" width="14" style="33" customWidth="1"/>
    <col min="518" max="521" width="11.42578125" style="33"/>
    <col min="522" max="522" width="14.85546875" style="33" customWidth="1"/>
    <col min="523" max="771" width="11.42578125" style="33"/>
    <col min="772" max="772" width="12" style="33" customWidth="1"/>
    <col min="773" max="773" width="14" style="33" customWidth="1"/>
    <col min="774" max="777" width="11.42578125" style="33"/>
    <col min="778" max="778" width="14.85546875" style="33" customWidth="1"/>
    <col min="779" max="1027" width="11.42578125" style="33"/>
    <col min="1028" max="1028" width="12" style="33" customWidth="1"/>
    <col min="1029" max="1029" width="14" style="33" customWidth="1"/>
    <col min="1030" max="1033" width="11.42578125" style="33"/>
    <col min="1034" max="1034" width="14.85546875" style="33" customWidth="1"/>
    <col min="1035" max="1283" width="11.42578125" style="33"/>
    <col min="1284" max="1284" width="12" style="33" customWidth="1"/>
    <col min="1285" max="1285" width="14" style="33" customWidth="1"/>
    <col min="1286" max="1289" width="11.42578125" style="33"/>
    <col min="1290" max="1290" width="14.85546875" style="33" customWidth="1"/>
    <col min="1291" max="1539" width="11.42578125" style="33"/>
    <col min="1540" max="1540" width="12" style="33" customWidth="1"/>
    <col min="1541" max="1541" width="14" style="33" customWidth="1"/>
    <col min="1542" max="1545" width="11.42578125" style="33"/>
    <col min="1546" max="1546" width="14.85546875" style="33" customWidth="1"/>
    <col min="1547" max="1795" width="11.42578125" style="33"/>
    <col min="1796" max="1796" width="12" style="33" customWidth="1"/>
    <col min="1797" max="1797" width="14" style="33" customWidth="1"/>
    <col min="1798" max="1801" width="11.42578125" style="33"/>
    <col min="1802" max="1802" width="14.85546875" style="33" customWidth="1"/>
    <col min="1803" max="2051" width="11.42578125" style="33"/>
    <col min="2052" max="2052" width="12" style="33" customWidth="1"/>
    <col min="2053" max="2053" width="14" style="33" customWidth="1"/>
    <col min="2054" max="2057" width="11.42578125" style="33"/>
    <col min="2058" max="2058" width="14.85546875" style="33" customWidth="1"/>
    <col min="2059" max="2307" width="11.42578125" style="33"/>
    <col min="2308" max="2308" width="12" style="33" customWidth="1"/>
    <col min="2309" max="2309" width="14" style="33" customWidth="1"/>
    <col min="2310" max="2313" width="11.42578125" style="33"/>
    <col min="2314" max="2314" width="14.85546875" style="33" customWidth="1"/>
    <col min="2315" max="2563" width="11.42578125" style="33"/>
    <col min="2564" max="2564" width="12" style="33" customWidth="1"/>
    <col min="2565" max="2565" width="14" style="33" customWidth="1"/>
    <col min="2566" max="2569" width="11.42578125" style="33"/>
    <col min="2570" max="2570" width="14.85546875" style="33" customWidth="1"/>
    <col min="2571" max="2819" width="11.42578125" style="33"/>
    <col min="2820" max="2820" width="12" style="33" customWidth="1"/>
    <col min="2821" max="2821" width="14" style="33" customWidth="1"/>
    <col min="2822" max="2825" width="11.42578125" style="33"/>
    <col min="2826" max="2826" width="14.85546875" style="33" customWidth="1"/>
    <col min="2827" max="3075" width="11.42578125" style="33"/>
    <col min="3076" max="3076" width="12" style="33" customWidth="1"/>
    <col min="3077" max="3077" width="14" style="33" customWidth="1"/>
    <col min="3078" max="3081" width="11.42578125" style="33"/>
    <col min="3082" max="3082" width="14.85546875" style="33" customWidth="1"/>
    <col min="3083" max="3331" width="11.42578125" style="33"/>
    <col min="3332" max="3332" width="12" style="33" customWidth="1"/>
    <col min="3333" max="3333" width="14" style="33" customWidth="1"/>
    <col min="3334" max="3337" width="11.42578125" style="33"/>
    <col min="3338" max="3338" width="14.85546875" style="33" customWidth="1"/>
    <col min="3339" max="3587" width="11.42578125" style="33"/>
    <col min="3588" max="3588" width="12" style="33" customWidth="1"/>
    <col min="3589" max="3589" width="14" style="33" customWidth="1"/>
    <col min="3590" max="3593" width="11.42578125" style="33"/>
    <col min="3594" max="3594" width="14.85546875" style="33" customWidth="1"/>
    <col min="3595" max="3843" width="11.42578125" style="33"/>
    <col min="3844" max="3844" width="12" style="33" customWidth="1"/>
    <col min="3845" max="3845" width="14" style="33" customWidth="1"/>
    <col min="3846" max="3849" width="11.42578125" style="33"/>
    <col min="3850" max="3850" width="14.85546875" style="33" customWidth="1"/>
    <col min="3851" max="4099" width="11.42578125" style="33"/>
    <col min="4100" max="4100" width="12" style="33" customWidth="1"/>
    <col min="4101" max="4101" width="14" style="33" customWidth="1"/>
    <col min="4102" max="4105" width="11.42578125" style="33"/>
    <col min="4106" max="4106" width="14.85546875" style="33" customWidth="1"/>
    <col min="4107" max="4355" width="11.42578125" style="33"/>
    <col min="4356" max="4356" width="12" style="33" customWidth="1"/>
    <col min="4357" max="4357" width="14" style="33" customWidth="1"/>
    <col min="4358" max="4361" width="11.42578125" style="33"/>
    <col min="4362" max="4362" width="14.85546875" style="33" customWidth="1"/>
    <col min="4363" max="4611" width="11.42578125" style="33"/>
    <col min="4612" max="4612" width="12" style="33" customWidth="1"/>
    <col min="4613" max="4613" width="14" style="33" customWidth="1"/>
    <col min="4614" max="4617" width="11.42578125" style="33"/>
    <col min="4618" max="4618" width="14.85546875" style="33" customWidth="1"/>
    <col min="4619" max="4867" width="11.42578125" style="33"/>
    <col min="4868" max="4868" width="12" style="33" customWidth="1"/>
    <col min="4869" max="4869" width="14" style="33" customWidth="1"/>
    <col min="4870" max="4873" width="11.42578125" style="33"/>
    <col min="4874" max="4874" width="14.85546875" style="33" customWidth="1"/>
    <col min="4875" max="5123" width="11.42578125" style="33"/>
    <col min="5124" max="5124" width="12" style="33" customWidth="1"/>
    <col min="5125" max="5125" width="14" style="33" customWidth="1"/>
    <col min="5126" max="5129" width="11.42578125" style="33"/>
    <col min="5130" max="5130" width="14.85546875" style="33" customWidth="1"/>
    <col min="5131" max="5379" width="11.42578125" style="33"/>
    <col min="5380" max="5380" width="12" style="33" customWidth="1"/>
    <col min="5381" max="5381" width="14" style="33" customWidth="1"/>
    <col min="5382" max="5385" width="11.42578125" style="33"/>
    <col min="5386" max="5386" width="14.85546875" style="33" customWidth="1"/>
    <col min="5387" max="5635" width="11.42578125" style="33"/>
    <col min="5636" max="5636" width="12" style="33" customWidth="1"/>
    <col min="5637" max="5637" width="14" style="33" customWidth="1"/>
    <col min="5638" max="5641" width="11.42578125" style="33"/>
    <col min="5642" max="5642" width="14.85546875" style="33" customWidth="1"/>
    <col min="5643" max="5891" width="11.42578125" style="33"/>
    <col min="5892" max="5892" width="12" style="33" customWidth="1"/>
    <col min="5893" max="5893" width="14" style="33" customWidth="1"/>
    <col min="5894" max="5897" width="11.42578125" style="33"/>
    <col min="5898" max="5898" width="14.85546875" style="33" customWidth="1"/>
    <col min="5899" max="6147" width="11.42578125" style="33"/>
    <col min="6148" max="6148" width="12" style="33" customWidth="1"/>
    <col min="6149" max="6149" width="14" style="33" customWidth="1"/>
    <col min="6150" max="6153" width="11.42578125" style="33"/>
    <col min="6154" max="6154" width="14.85546875" style="33" customWidth="1"/>
    <col min="6155" max="6403" width="11.42578125" style="33"/>
    <col min="6404" max="6404" width="12" style="33" customWidth="1"/>
    <col min="6405" max="6405" width="14" style="33" customWidth="1"/>
    <col min="6406" max="6409" width="11.42578125" style="33"/>
    <col min="6410" max="6410" width="14.85546875" style="33" customWidth="1"/>
    <col min="6411" max="6659" width="11.42578125" style="33"/>
    <col min="6660" max="6660" width="12" style="33" customWidth="1"/>
    <col min="6661" max="6661" width="14" style="33" customWidth="1"/>
    <col min="6662" max="6665" width="11.42578125" style="33"/>
    <col min="6666" max="6666" width="14.85546875" style="33" customWidth="1"/>
    <col min="6667" max="6915" width="11.42578125" style="33"/>
    <col min="6916" max="6916" width="12" style="33" customWidth="1"/>
    <col min="6917" max="6917" width="14" style="33" customWidth="1"/>
    <col min="6918" max="6921" width="11.42578125" style="33"/>
    <col min="6922" max="6922" width="14.85546875" style="33" customWidth="1"/>
    <col min="6923" max="7171" width="11.42578125" style="33"/>
    <col min="7172" max="7172" width="12" style="33" customWidth="1"/>
    <col min="7173" max="7173" width="14" style="33" customWidth="1"/>
    <col min="7174" max="7177" width="11.42578125" style="33"/>
    <col min="7178" max="7178" width="14.85546875" style="33" customWidth="1"/>
    <col min="7179" max="7427" width="11.42578125" style="33"/>
    <col min="7428" max="7428" width="12" style="33" customWidth="1"/>
    <col min="7429" max="7429" width="14" style="33" customWidth="1"/>
    <col min="7430" max="7433" width="11.42578125" style="33"/>
    <col min="7434" max="7434" width="14.85546875" style="33" customWidth="1"/>
    <col min="7435" max="7683" width="11.42578125" style="33"/>
    <col min="7684" max="7684" width="12" style="33" customWidth="1"/>
    <col min="7685" max="7685" width="14" style="33" customWidth="1"/>
    <col min="7686" max="7689" width="11.42578125" style="33"/>
    <col min="7690" max="7690" width="14.85546875" style="33" customWidth="1"/>
    <col min="7691" max="7939" width="11.42578125" style="33"/>
    <col min="7940" max="7940" width="12" style="33" customWidth="1"/>
    <col min="7941" max="7941" width="14" style="33" customWidth="1"/>
    <col min="7942" max="7945" width="11.42578125" style="33"/>
    <col min="7946" max="7946" width="14.85546875" style="33" customWidth="1"/>
    <col min="7947" max="8195" width="11.42578125" style="33"/>
    <col min="8196" max="8196" width="12" style="33" customWidth="1"/>
    <col min="8197" max="8197" width="14" style="33" customWidth="1"/>
    <col min="8198" max="8201" width="11.42578125" style="33"/>
    <col min="8202" max="8202" width="14.85546875" style="33" customWidth="1"/>
    <col min="8203" max="8451" width="11.42578125" style="33"/>
    <col min="8452" max="8452" width="12" style="33" customWidth="1"/>
    <col min="8453" max="8453" width="14" style="33" customWidth="1"/>
    <col min="8454" max="8457" width="11.42578125" style="33"/>
    <col min="8458" max="8458" width="14.85546875" style="33" customWidth="1"/>
    <col min="8459" max="8707" width="11.42578125" style="33"/>
    <col min="8708" max="8708" width="12" style="33" customWidth="1"/>
    <col min="8709" max="8709" width="14" style="33" customWidth="1"/>
    <col min="8710" max="8713" width="11.42578125" style="33"/>
    <col min="8714" max="8714" width="14.85546875" style="33" customWidth="1"/>
    <col min="8715" max="8963" width="11.42578125" style="33"/>
    <col min="8964" max="8964" width="12" style="33" customWidth="1"/>
    <col min="8965" max="8965" width="14" style="33" customWidth="1"/>
    <col min="8966" max="8969" width="11.42578125" style="33"/>
    <col min="8970" max="8970" width="14.85546875" style="33" customWidth="1"/>
    <col min="8971" max="9219" width="11.42578125" style="33"/>
    <col min="9220" max="9220" width="12" style="33" customWidth="1"/>
    <col min="9221" max="9221" width="14" style="33" customWidth="1"/>
    <col min="9222" max="9225" width="11.42578125" style="33"/>
    <col min="9226" max="9226" width="14.85546875" style="33" customWidth="1"/>
    <col min="9227" max="9475" width="11.42578125" style="33"/>
    <col min="9476" max="9476" width="12" style="33" customWidth="1"/>
    <col min="9477" max="9477" width="14" style="33" customWidth="1"/>
    <col min="9478" max="9481" width="11.42578125" style="33"/>
    <col min="9482" max="9482" width="14.85546875" style="33" customWidth="1"/>
    <col min="9483" max="9731" width="11.42578125" style="33"/>
    <col min="9732" max="9732" width="12" style="33" customWidth="1"/>
    <col min="9733" max="9733" width="14" style="33" customWidth="1"/>
    <col min="9734" max="9737" width="11.42578125" style="33"/>
    <col min="9738" max="9738" width="14.85546875" style="33" customWidth="1"/>
    <col min="9739" max="9987" width="11.42578125" style="33"/>
    <col min="9988" max="9988" width="12" style="33" customWidth="1"/>
    <col min="9989" max="9989" width="14" style="33" customWidth="1"/>
    <col min="9990" max="9993" width="11.42578125" style="33"/>
    <col min="9994" max="9994" width="14.85546875" style="33" customWidth="1"/>
    <col min="9995" max="10243" width="11.42578125" style="33"/>
    <col min="10244" max="10244" width="12" style="33" customWidth="1"/>
    <col min="10245" max="10245" width="14" style="33" customWidth="1"/>
    <col min="10246" max="10249" width="11.42578125" style="33"/>
    <col min="10250" max="10250" width="14.85546875" style="33" customWidth="1"/>
    <col min="10251" max="10499" width="11.42578125" style="33"/>
    <col min="10500" max="10500" width="12" style="33" customWidth="1"/>
    <col min="10501" max="10501" width="14" style="33" customWidth="1"/>
    <col min="10502" max="10505" width="11.42578125" style="33"/>
    <col min="10506" max="10506" width="14.85546875" style="33" customWidth="1"/>
    <col min="10507" max="10755" width="11.42578125" style="33"/>
    <col min="10756" max="10756" width="12" style="33" customWidth="1"/>
    <col min="10757" max="10757" width="14" style="33" customWidth="1"/>
    <col min="10758" max="10761" width="11.42578125" style="33"/>
    <col min="10762" max="10762" width="14.85546875" style="33" customWidth="1"/>
    <col min="10763" max="11011" width="11.42578125" style="33"/>
    <col min="11012" max="11012" width="12" style="33" customWidth="1"/>
    <col min="11013" max="11013" width="14" style="33" customWidth="1"/>
    <col min="11014" max="11017" width="11.42578125" style="33"/>
    <col min="11018" max="11018" width="14.85546875" style="33" customWidth="1"/>
    <col min="11019" max="11267" width="11.42578125" style="33"/>
    <col min="11268" max="11268" width="12" style="33" customWidth="1"/>
    <col min="11269" max="11269" width="14" style="33" customWidth="1"/>
    <col min="11270" max="11273" width="11.42578125" style="33"/>
    <col min="11274" max="11274" width="14.85546875" style="33" customWidth="1"/>
    <col min="11275" max="11523" width="11.42578125" style="33"/>
    <col min="11524" max="11524" width="12" style="33" customWidth="1"/>
    <col min="11525" max="11525" width="14" style="33" customWidth="1"/>
    <col min="11526" max="11529" width="11.42578125" style="33"/>
    <col min="11530" max="11530" width="14.85546875" style="33" customWidth="1"/>
    <col min="11531" max="11779" width="11.42578125" style="33"/>
    <col min="11780" max="11780" width="12" style="33" customWidth="1"/>
    <col min="11781" max="11781" width="14" style="33" customWidth="1"/>
    <col min="11782" max="11785" width="11.42578125" style="33"/>
    <col min="11786" max="11786" width="14.85546875" style="33" customWidth="1"/>
    <col min="11787" max="12035" width="11.42578125" style="33"/>
    <col min="12036" max="12036" width="12" style="33" customWidth="1"/>
    <col min="12037" max="12037" width="14" style="33" customWidth="1"/>
    <col min="12038" max="12041" width="11.42578125" style="33"/>
    <col min="12042" max="12042" width="14.85546875" style="33" customWidth="1"/>
    <col min="12043" max="12291" width="11.42578125" style="33"/>
    <col min="12292" max="12292" width="12" style="33" customWidth="1"/>
    <col min="12293" max="12293" width="14" style="33" customWidth="1"/>
    <col min="12294" max="12297" width="11.42578125" style="33"/>
    <col min="12298" max="12298" width="14.85546875" style="33" customWidth="1"/>
    <col min="12299" max="12547" width="11.42578125" style="33"/>
    <col min="12548" max="12548" width="12" style="33" customWidth="1"/>
    <col min="12549" max="12549" width="14" style="33" customWidth="1"/>
    <col min="12550" max="12553" width="11.42578125" style="33"/>
    <col min="12554" max="12554" width="14.85546875" style="33" customWidth="1"/>
    <col min="12555" max="12803" width="11.42578125" style="33"/>
    <col min="12804" max="12804" width="12" style="33" customWidth="1"/>
    <col min="12805" max="12805" width="14" style="33" customWidth="1"/>
    <col min="12806" max="12809" width="11.42578125" style="33"/>
    <col min="12810" max="12810" width="14.85546875" style="33" customWidth="1"/>
    <col min="12811" max="13059" width="11.42578125" style="33"/>
    <col min="13060" max="13060" width="12" style="33" customWidth="1"/>
    <col min="13061" max="13061" width="14" style="33" customWidth="1"/>
    <col min="13062" max="13065" width="11.42578125" style="33"/>
    <col min="13066" max="13066" width="14.85546875" style="33" customWidth="1"/>
    <col min="13067" max="13315" width="11.42578125" style="33"/>
    <col min="13316" max="13316" width="12" style="33" customWidth="1"/>
    <col min="13317" max="13317" width="14" style="33" customWidth="1"/>
    <col min="13318" max="13321" width="11.42578125" style="33"/>
    <col min="13322" max="13322" width="14.85546875" style="33" customWidth="1"/>
    <col min="13323" max="13571" width="11.42578125" style="33"/>
    <col min="13572" max="13572" width="12" style="33" customWidth="1"/>
    <col min="13573" max="13573" width="14" style="33" customWidth="1"/>
    <col min="13574" max="13577" width="11.42578125" style="33"/>
    <col min="13578" max="13578" width="14.85546875" style="33" customWidth="1"/>
    <col min="13579" max="13827" width="11.42578125" style="33"/>
    <col min="13828" max="13828" width="12" style="33" customWidth="1"/>
    <col min="13829" max="13829" width="14" style="33" customWidth="1"/>
    <col min="13830" max="13833" width="11.42578125" style="33"/>
    <col min="13834" max="13834" width="14.85546875" style="33" customWidth="1"/>
    <col min="13835" max="14083" width="11.42578125" style="33"/>
    <col min="14084" max="14084" width="12" style="33" customWidth="1"/>
    <col min="14085" max="14085" width="14" style="33" customWidth="1"/>
    <col min="14086" max="14089" width="11.42578125" style="33"/>
    <col min="14090" max="14090" width="14.85546875" style="33" customWidth="1"/>
    <col min="14091" max="14339" width="11.42578125" style="33"/>
    <col min="14340" max="14340" width="12" style="33" customWidth="1"/>
    <col min="14341" max="14341" width="14" style="33" customWidth="1"/>
    <col min="14342" max="14345" width="11.42578125" style="33"/>
    <col min="14346" max="14346" width="14.85546875" style="33" customWidth="1"/>
    <col min="14347" max="14595" width="11.42578125" style="33"/>
    <col min="14596" max="14596" width="12" style="33" customWidth="1"/>
    <col min="14597" max="14597" width="14" style="33" customWidth="1"/>
    <col min="14598" max="14601" width="11.42578125" style="33"/>
    <col min="14602" max="14602" width="14.85546875" style="33" customWidth="1"/>
    <col min="14603" max="14851" width="11.42578125" style="33"/>
    <col min="14852" max="14852" width="12" style="33" customWidth="1"/>
    <col min="14853" max="14853" width="14" style="33" customWidth="1"/>
    <col min="14854" max="14857" width="11.42578125" style="33"/>
    <col min="14858" max="14858" width="14.85546875" style="33" customWidth="1"/>
    <col min="14859" max="15107" width="11.42578125" style="33"/>
    <col min="15108" max="15108" width="12" style="33" customWidth="1"/>
    <col min="15109" max="15109" width="14" style="33" customWidth="1"/>
    <col min="15110" max="15113" width="11.42578125" style="33"/>
    <col min="15114" max="15114" width="14.85546875" style="33" customWidth="1"/>
    <col min="15115" max="15363" width="11.42578125" style="33"/>
    <col min="15364" max="15364" width="12" style="33" customWidth="1"/>
    <col min="15365" max="15365" width="14" style="33" customWidth="1"/>
    <col min="15366" max="15369" width="11.42578125" style="33"/>
    <col min="15370" max="15370" width="14.85546875" style="33" customWidth="1"/>
    <col min="15371" max="15619" width="11.42578125" style="33"/>
    <col min="15620" max="15620" width="12" style="33" customWidth="1"/>
    <col min="15621" max="15621" width="14" style="33" customWidth="1"/>
    <col min="15622" max="15625" width="11.42578125" style="33"/>
    <col min="15626" max="15626" width="14.85546875" style="33" customWidth="1"/>
    <col min="15627" max="15875" width="11.42578125" style="33"/>
    <col min="15876" max="15876" width="12" style="33" customWidth="1"/>
    <col min="15877" max="15877" width="14" style="33" customWidth="1"/>
    <col min="15878" max="15881" width="11.42578125" style="33"/>
    <col min="15882" max="15882" width="14.85546875" style="33" customWidth="1"/>
    <col min="15883" max="16131" width="11.42578125" style="33"/>
    <col min="16132" max="16132" width="12" style="33" customWidth="1"/>
    <col min="16133" max="16133" width="14" style="33" customWidth="1"/>
    <col min="16134" max="16137" width="11.42578125" style="33"/>
    <col min="16138" max="16138" width="14.85546875" style="33" customWidth="1"/>
    <col min="16139" max="16384" width="11.42578125" style="33"/>
  </cols>
  <sheetData>
    <row r="2" spans="2:13" ht="21.75" customHeight="1" x14ac:dyDescent="0.2">
      <c r="B2" s="180"/>
      <c r="C2" s="180"/>
      <c r="D2" s="181" t="s">
        <v>22</v>
      </c>
      <c r="E2" s="181"/>
      <c r="F2" s="181"/>
      <c r="G2" s="181"/>
      <c r="H2" s="181"/>
      <c r="I2" s="181"/>
      <c r="J2" s="182" t="s">
        <v>230</v>
      </c>
      <c r="K2" s="182"/>
      <c r="L2" s="182"/>
      <c r="M2" s="182"/>
    </row>
    <row r="3" spans="2:13" ht="16.5" customHeight="1" x14ac:dyDescent="0.2">
      <c r="B3" s="180"/>
      <c r="C3" s="180"/>
      <c r="D3" s="181"/>
      <c r="E3" s="181"/>
      <c r="F3" s="181"/>
      <c r="G3" s="181"/>
      <c r="H3" s="181"/>
      <c r="I3" s="181"/>
      <c r="J3" s="183" t="s">
        <v>589</v>
      </c>
      <c r="K3" s="183"/>
      <c r="L3" s="183"/>
      <c r="M3" s="183"/>
    </row>
    <row r="4" spans="2:13" ht="27" customHeight="1" x14ac:dyDescent="0.2">
      <c r="B4" s="180"/>
      <c r="C4" s="180"/>
      <c r="D4" s="181"/>
      <c r="E4" s="181"/>
      <c r="F4" s="181"/>
      <c r="G4" s="181"/>
      <c r="H4" s="181"/>
      <c r="I4" s="181"/>
      <c r="J4" s="183" t="s">
        <v>234</v>
      </c>
      <c r="K4" s="183"/>
      <c r="L4" s="183"/>
      <c r="M4" s="183"/>
    </row>
    <row r="5" spans="2:13" ht="63" customHeight="1" x14ac:dyDescent="0.2">
      <c r="B5" s="177"/>
      <c r="C5" s="178"/>
      <c r="D5" s="178"/>
      <c r="E5" s="178"/>
      <c r="F5" s="178"/>
      <c r="G5" s="178"/>
      <c r="H5" s="178"/>
      <c r="I5" s="178"/>
      <c r="J5" s="178"/>
      <c r="K5" s="178"/>
      <c r="L5" s="178"/>
      <c r="M5" s="179"/>
    </row>
    <row r="6" spans="2:13" ht="36" customHeight="1" x14ac:dyDescent="0.2">
      <c r="B6" s="184" t="s">
        <v>235</v>
      </c>
      <c r="C6" s="185"/>
      <c r="D6" s="185"/>
      <c r="E6" s="185"/>
      <c r="F6" s="185"/>
      <c r="G6" s="185"/>
      <c r="H6" s="185"/>
      <c r="I6" s="185"/>
      <c r="J6" s="185"/>
      <c r="K6" s="185"/>
      <c r="L6" s="185"/>
      <c r="M6" s="186"/>
    </row>
    <row r="7" spans="2:13" ht="36" customHeight="1" x14ac:dyDescent="0.2">
      <c r="B7" s="187"/>
      <c r="C7" s="34" t="s">
        <v>236</v>
      </c>
      <c r="D7" s="190" t="s">
        <v>237</v>
      </c>
      <c r="E7" s="190"/>
      <c r="F7" s="190" t="s">
        <v>238</v>
      </c>
      <c r="G7" s="190"/>
      <c r="H7" s="190"/>
      <c r="I7" s="190"/>
      <c r="J7" s="190"/>
      <c r="K7" s="190"/>
      <c r="L7" s="190"/>
      <c r="M7" s="35"/>
    </row>
    <row r="8" spans="2:13" s="38" customFormat="1" ht="36" customHeight="1" x14ac:dyDescent="0.2">
      <c r="B8" s="188"/>
      <c r="C8" s="36">
        <v>1</v>
      </c>
      <c r="D8" s="191" t="s">
        <v>239</v>
      </c>
      <c r="E8" s="191"/>
      <c r="F8" s="192" t="s">
        <v>240</v>
      </c>
      <c r="G8" s="192"/>
      <c r="H8" s="192"/>
      <c r="I8" s="192"/>
      <c r="J8" s="192"/>
      <c r="K8" s="192"/>
      <c r="L8" s="192"/>
      <c r="M8" s="37"/>
    </row>
    <row r="9" spans="2:13" s="42" customFormat="1" ht="30.75" customHeight="1" x14ac:dyDescent="0.2">
      <c r="B9" s="188"/>
      <c r="C9" s="43">
        <v>2</v>
      </c>
      <c r="D9" s="195" t="s">
        <v>241</v>
      </c>
      <c r="E9" s="195"/>
      <c r="F9" s="196" t="s">
        <v>242</v>
      </c>
      <c r="G9" s="196"/>
      <c r="H9" s="196"/>
      <c r="I9" s="196"/>
      <c r="J9" s="196"/>
      <c r="K9" s="196"/>
      <c r="L9" s="196"/>
      <c r="M9" s="44"/>
    </row>
    <row r="10" spans="2:13" s="38" customFormat="1" ht="30.75" customHeight="1" x14ac:dyDescent="0.2">
      <c r="B10" s="188"/>
      <c r="C10" s="45">
        <v>3</v>
      </c>
      <c r="D10" s="193" t="s">
        <v>249</v>
      </c>
      <c r="E10" s="193"/>
      <c r="F10" s="194" t="s">
        <v>250</v>
      </c>
      <c r="G10" s="194"/>
      <c r="H10" s="194"/>
      <c r="I10" s="194"/>
      <c r="J10" s="194"/>
      <c r="K10" s="194"/>
      <c r="L10" s="194"/>
      <c r="M10" s="39"/>
    </row>
    <row r="11" spans="2:13" s="38" customFormat="1" ht="159" customHeight="1" x14ac:dyDescent="0.2">
      <c r="B11" s="189"/>
      <c r="C11" s="45">
        <v>4</v>
      </c>
      <c r="D11" s="193" t="s">
        <v>590</v>
      </c>
      <c r="E11" s="193"/>
      <c r="F11" s="194" t="s">
        <v>591</v>
      </c>
      <c r="G11" s="194"/>
      <c r="H11" s="194"/>
      <c r="I11" s="194"/>
      <c r="J11" s="194"/>
      <c r="K11" s="194"/>
      <c r="L11" s="194"/>
      <c r="M11" s="39"/>
    </row>
    <row r="12" spans="2:13" ht="30.75" customHeight="1" x14ac:dyDescent="0.2">
      <c r="B12" s="184" t="s">
        <v>243</v>
      </c>
      <c r="C12" s="185"/>
      <c r="D12" s="185"/>
      <c r="E12" s="185"/>
      <c r="F12" s="185"/>
      <c r="G12" s="185"/>
      <c r="H12" s="185"/>
      <c r="I12" s="185"/>
      <c r="J12" s="185"/>
      <c r="K12" s="185"/>
      <c r="L12" s="185"/>
      <c r="M12" s="186"/>
    </row>
    <row r="13" spans="2:13" ht="18.75" customHeight="1" x14ac:dyDescent="0.2">
      <c r="B13" s="197" t="s">
        <v>227</v>
      </c>
      <c r="C13" s="198"/>
      <c r="D13" s="199"/>
      <c r="E13" s="197" t="s">
        <v>244</v>
      </c>
      <c r="F13" s="198"/>
      <c r="G13" s="198"/>
      <c r="H13" s="198"/>
      <c r="I13" s="198"/>
      <c r="J13" s="199"/>
      <c r="K13" s="197" t="s">
        <v>228</v>
      </c>
      <c r="L13" s="198"/>
      <c r="M13" s="199"/>
    </row>
    <row r="14" spans="2:13" s="38" customFormat="1" ht="265.5" customHeight="1" x14ac:dyDescent="0.2">
      <c r="B14" s="200" t="s">
        <v>245</v>
      </c>
      <c r="C14" s="200"/>
      <c r="D14" s="200"/>
      <c r="E14" s="200" t="s">
        <v>246</v>
      </c>
      <c r="F14" s="200"/>
      <c r="G14" s="200"/>
      <c r="H14" s="200" t="s">
        <v>247</v>
      </c>
      <c r="I14" s="200"/>
      <c r="J14" s="200"/>
      <c r="K14" s="200" t="s">
        <v>248</v>
      </c>
      <c r="L14" s="200"/>
      <c r="M14" s="200"/>
    </row>
    <row r="15" spans="2:13" ht="14.25" x14ac:dyDescent="0.2">
      <c r="E15" s="40"/>
    </row>
    <row r="16" spans="2:13" ht="14.25" x14ac:dyDescent="0.2">
      <c r="E16" s="41"/>
    </row>
    <row r="17" spans="5:5" ht="14.25" x14ac:dyDescent="0.2">
      <c r="E17" s="41"/>
    </row>
    <row r="18" spans="5:5" ht="14.25" x14ac:dyDescent="0.2">
      <c r="E18" s="41"/>
    </row>
  </sheetData>
  <mergeCells count="26">
    <mergeCell ref="B12:M12"/>
    <mergeCell ref="B13:D13"/>
    <mergeCell ref="E13:J13"/>
    <mergeCell ref="K13:M13"/>
    <mergeCell ref="B14:D14"/>
    <mergeCell ref="E14:G14"/>
    <mergeCell ref="H14:J14"/>
    <mergeCell ref="K14:M14"/>
    <mergeCell ref="B6:M6"/>
    <mergeCell ref="B7:B11"/>
    <mergeCell ref="D7:E7"/>
    <mergeCell ref="F7:L7"/>
    <mergeCell ref="D8:E8"/>
    <mergeCell ref="F8:L8"/>
    <mergeCell ref="D11:E11"/>
    <mergeCell ref="F11:L11"/>
    <mergeCell ref="D9:E9"/>
    <mergeCell ref="F9:L9"/>
    <mergeCell ref="D10:E10"/>
    <mergeCell ref="F10:L10"/>
    <mergeCell ref="B5:M5"/>
    <mergeCell ref="B2:C4"/>
    <mergeCell ref="D2:I4"/>
    <mergeCell ref="J2:M2"/>
    <mergeCell ref="J3:M3"/>
    <mergeCell ref="J4:M4"/>
  </mergeCells>
  <pageMargins left="0.7" right="0.7" top="0.75" bottom="0.75" header="0.3" footer="0.3"/>
  <pageSetup scale="5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F179"/>
  <sheetViews>
    <sheetView workbookViewId="0">
      <selection activeCell="B6" sqref="B6"/>
    </sheetView>
  </sheetViews>
  <sheetFormatPr baseColWidth="10" defaultColWidth="11.42578125" defaultRowHeight="15" x14ac:dyDescent="0.25"/>
  <cols>
    <col min="1" max="1" width="16.42578125" style="26" customWidth="1"/>
    <col min="2" max="2" width="30.5703125" style="3" customWidth="1"/>
    <col min="3" max="3" width="13.140625" customWidth="1"/>
    <col min="4" max="4" width="13.28515625" customWidth="1"/>
    <col min="5" max="6" width="6.140625" style="25" customWidth="1"/>
  </cols>
  <sheetData>
    <row r="1" spans="1:6" x14ac:dyDescent="0.25">
      <c r="A1" s="316" t="s">
        <v>224</v>
      </c>
      <c r="B1" s="316"/>
      <c r="C1" s="316"/>
      <c r="D1" s="316"/>
      <c r="E1" s="316"/>
      <c r="F1" s="316"/>
    </row>
    <row r="2" spans="1:6" s="18" customFormat="1" ht="30" x14ac:dyDescent="0.25">
      <c r="A2" s="9" t="s">
        <v>126</v>
      </c>
      <c r="B2" s="9" t="s">
        <v>127</v>
      </c>
      <c r="C2" s="310" t="s">
        <v>128</v>
      </c>
      <c r="D2" s="310"/>
      <c r="E2" s="310" t="s">
        <v>158</v>
      </c>
      <c r="F2" s="310"/>
    </row>
    <row r="3" spans="1:6" s="29" customFormat="1" ht="30" x14ac:dyDescent="0.25">
      <c r="A3" s="310" t="s">
        <v>151</v>
      </c>
      <c r="B3" s="6" t="s">
        <v>152</v>
      </c>
      <c r="C3" s="5" t="s">
        <v>154</v>
      </c>
      <c r="D3" s="5" t="s">
        <v>155</v>
      </c>
      <c r="E3" s="7">
        <v>15</v>
      </c>
      <c r="F3" s="7">
        <v>0</v>
      </c>
    </row>
    <row r="4" spans="1:6" s="29" customFormat="1" ht="60" x14ac:dyDescent="0.25">
      <c r="A4" s="310"/>
      <c r="B4" s="6" t="s">
        <v>153</v>
      </c>
      <c r="C4" s="5" t="s">
        <v>156</v>
      </c>
      <c r="D4" s="5" t="s">
        <v>157</v>
      </c>
      <c r="E4" s="7">
        <v>15</v>
      </c>
      <c r="F4" s="7">
        <v>0</v>
      </c>
    </row>
    <row r="5" spans="1:6" s="29" customFormat="1" ht="75" x14ac:dyDescent="0.25">
      <c r="A5" s="9" t="s">
        <v>159</v>
      </c>
      <c r="B5" s="6" t="s">
        <v>160</v>
      </c>
      <c r="C5" s="5" t="s">
        <v>161</v>
      </c>
      <c r="D5" s="5" t="s">
        <v>162</v>
      </c>
      <c r="E5" s="7">
        <v>15</v>
      </c>
      <c r="F5" s="7">
        <v>0</v>
      </c>
    </row>
    <row r="6" spans="1:6" s="29" customFormat="1" ht="105" x14ac:dyDescent="0.25">
      <c r="A6" s="9" t="s">
        <v>163</v>
      </c>
      <c r="B6" s="6" t="s">
        <v>164</v>
      </c>
      <c r="C6" s="6" t="s">
        <v>167</v>
      </c>
      <c r="D6" s="5" t="s">
        <v>165</v>
      </c>
      <c r="E6" s="9" t="s">
        <v>166</v>
      </c>
      <c r="F6" s="7">
        <v>0</v>
      </c>
    </row>
    <row r="7" spans="1:6" s="29" customFormat="1" ht="60" x14ac:dyDescent="0.25">
      <c r="A7" s="9" t="s">
        <v>168</v>
      </c>
      <c r="B7" s="6" t="s">
        <v>169</v>
      </c>
      <c r="C7" s="5" t="s">
        <v>170</v>
      </c>
      <c r="D7" s="5" t="s">
        <v>171</v>
      </c>
      <c r="E7" s="7">
        <v>15</v>
      </c>
      <c r="F7" s="7">
        <v>0</v>
      </c>
    </row>
    <row r="8" spans="1:6" s="29" customFormat="1" ht="90" x14ac:dyDescent="0.25">
      <c r="A8" s="9" t="s">
        <v>172</v>
      </c>
      <c r="B8" s="6" t="s">
        <v>173</v>
      </c>
      <c r="C8" s="9" t="s">
        <v>174</v>
      </c>
      <c r="D8" s="9" t="s">
        <v>175</v>
      </c>
      <c r="E8" s="7">
        <v>15</v>
      </c>
      <c r="F8" s="7">
        <v>0</v>
      </c>
    </row>
    <row r="9" spans="1:6" s="29" customFormat="1" ht="75" x14ac:dyDescent="0.25">
      <c r="A9" s="9" t="s">
        <v>176</v>
      </c>
      <c r="B9" s="6" t="s">
        <v>177</v>
      </c>
      <c r="C9" s="5" t="s">
        <v>178</v>
      </c>
      <c r="D9" s="6" t="s">
        <v>179</v>
      </c>
      <c r="E9" s="7">
        <v>10</v>
      </c>
      <c r="F9" s="9" t="s">
        <v>180</v>
      </c>
    </row>
    <row r="10" spans="1:6" s="29" customFormat="1" x14ac:dyDescent="0.25">
      <c r="A10" s="26"/>
      <c r="B10" s="28"/>
      <c r="E10" s="27"/>
      <c r="F10" s="27"/>
    </row>
    <row r="11" spans="1:6" s="29" customFormat="1" x14ac:dyDescent="0.25">
      <c r="A11" s="26"/>
      <c r="B11" s="28"/>
      <c r="E11" s="27"/>
      <c r="F11" s="27"/>
    </row>
    <row r="12" spans="1:6" s="29" customFormat="1" x14ac:dyDescent="0.25">
      <c r="A12" s="26"/>
      <c r="B12" s="28"/>
      <c r="E12" s="27"/>
      <c r="F12" s="27"/>
    </row>
    <row r="13" spans="1:6" s="29" customFormat="1" x14ac:dyDescent="0.25">
      <c r="A13" s="26"/>
      <c r="B13" s="28"/>
      <c r="E13" s="27"/>
      <c r="F13" s="27"/>
    </row>
    <row r="14" spans="1:6" s="29" customFormat="1" x14ac:dyDescent="0.25">
      <c r="A14" s="26"/>
      <c r="B14" s="28"/>
      <c r="E14" s="27"/>
      <c r="F14" s="27"/>
    </row>
    <row r="15" spans="1:6" s="29" customFormat="1" x14ac:dyDescent="0.25">
      <c r="A15" s="26"/>
      <c r="B15" s="28"/>
      <c r="E15" s="27"/>
      <c r="F15" s="27"/>
    </row>
    <row r="16" spans="1:6" s="29" customFormat="1" x14ac:dyDescent="0.25">
      <c r="A16" s="26"/>
      <c r="B16" s="28"/>
      <c r="E16" s="27"/>
      <c r="F16" s="27"/>
    </row>
    <row r="17" spans="1:6" s="29" customFormat="1" x14ac:dyDescent="0.25">
      <c r="A17" s="26"/>
      <c r="B17" s="28"/>
      <c r="E17" s="27"/>
      <c r="F17" s="27"/>
    </row>
    <row r="18" spans="1:6" s="29" customFormat="1" x14ac:dyDescent="0.25">
      <c r="A18" s="26"/>
      <c r="B18" s="28"/>
      <c r="E18" s="27"/>
      <c r="F18" s="27"/>
    </row>
    <row r="19" spans="1:6" s="29" customFormat="1" x14ac:dyDescent="0.25">
      <c r="A19" s="26"/>
      <c r="B19" s="28"/>
      <c r="E19" s="27"/>
      <c r="F19" s="27"/>
    </row>
    <row r="20" spans="1:6" s="29" customFormat="1" x14ac:dyDescent="0.25">
      <c r="A20" s="26"/>
      <c r="B20" s="28"/>
      <c r="E20" s="27"/>
      <c r="F20" s="27"/>
    </row>
    <row r="21" spans="1:6" s="29" customFormat="1" x14ac:dyDescent="0.25">
      <c r="A21" s="26"/>
      <c r="B21" s="28"/>
      <c r="E21" s="27"/>
      <c r="F21" s="27"/>
    </row>
    <row r="22" spans="1:6" s="29" customFormat="1" x14ac:dyDescent="0.25">
      <c r="A22" s="26"/>
      <c r="B22" s="28"/>
      <c r="E22" s="27"/>
      <c r="F22" s="27"/>
    </row>
    <row r="23" spans="1:6" s="29" customFormat="1" x14ac:dyDescent="0.25">
      <c r="A23" s="26"/>
      <c r="B23" s="28"/>
      <c r="E23" s="27"/>
      <c r="F23" s="27"/>
    </row>
    <row r="24" spans="1:6" s="29" customFormat="1" x14ac:dyDescent="0.25">
      <c r="A24" s="26"/>
      <c r="B24" s="28"/>
      <c r="E24" s="27"/>
      <c r="F24" s="27"/>
    </row>
    <row r="25" spans="1:6" s="29" customFormat="1" x14ac:dyDescent="0.25">
      <c r="A25" s="26"/>
      <c r="B25" s="28"/>
      <c r="E25" s="27"/>
      <c r="F25" s="27"/>
    </row>
    <row r="26" spans="1:6" s="29" customFormat="1" x14ac:dyDescent="0.25">
      <c r="A26" s="26"/>
      <c r="B26" s="28"/>
      <c r="E26" s="27"/>
      <c r="F26" s="27"/>
    </row>
    <row r="27" spans="1:6" s="29" customFormat="1" x14ac:dyDescent="0.25">
      <c r="A27" s="26"/>
      <c r="B27" s="28"/>
      <c r="E27" s="27"/>
      <c r="F27" s="27"/>
    </row>
    <row r="28" spans="1:6" s="29" customFormat="1" x14ac:dyDescent="0.25">
      <c r="A28" s="26"/>
      <c r="B28" s="28"/>
      <c r="E28" s="27"/>
      <c r="F28" s="27"/>
    </row>
    <row r="29" spans="1:6" s="29" customFormat="1" x14ac:dyDescent="0.25">
      <c r="A29" s="26"/>
      <c r="B29" s="28"/>
      <c r="E29" s="27"/>
      <c r="F29" s="27"/>
    </row>
    <row r="30" spans="1:6" s="29" customFormat="1" x14ac:dyDescent="0.25">
      <c r="A30" s="26"/>
      <c r="B30" s="28"/>
      <c r="E30" s="27"/>
      <c r="F30" s="27"/>
    </row>
    <row r="31" spans="1:6" s="29" customFormat="1" x14ac:dyDescent="0.25">
      <c r="A31" s="26"/>
      <c r="B31" s="28"/>
      <c r="E31" s="27"/>
      <c r="F31" s="27"/>
    </row>
    <row r="32" spans="1:6" s="29" customFormat="1" x14ac:dyDescent="0.25">
      <c r="A32" s="26"/>
      <c r="B32" s="28"/>
      <c r="E32" s="27"/>
      <c r="F32" s="27"/>
    </row>
    <row r="33" spans="1:6" s="29" customFormat="1" x14ac:dyDescent="0.25">
      <c r="A33" s="26"/>
      <c r="B33" s="28"/>
      <c r="E33" s="27"/>
      <c r="F33" s="27"/>
    </row>
    <row r="34" spans="1:6" s="29" customFormat="1" x14ac:dyDescent="0.25">
      <c r="A34" s="26"/>
      <c r="B34" s="28"/>
      <c r="E34" s="27"/>
      <c r="F34" s="27"/>
    </row>
    <row r="35" spans="1:6" s="29" customFormat="1" x14ac:dyDescent="0.25">
      <c r="A35" s="26"/>
      <c r="B35" s="28"/>
      <c r="E35" s="27"/>
      <c r="F35" s="27"/>
    </row>
    <row r="36" spans="1:6" s="29" customFormat="1" x14ac:dyDescent="0.25">
      <c r="A36" s="26"/>
      <c r="B36" s="28"/>
      <c r="E36" s="27"/>
      <c r="F36" s="27"/>
    </row>
    <row r="37" spans="1:6" s="29" customFormat="1" x14ac:dyDescent="0.25">
      <c r="A37" s="26"/>
      <c r="B37" s="28"/>
      <c r="E37" s="27"/>
      <c r="F37" s="27"/>
    </row>
    <row r="38" spans="1:6" s="29" customFormat="1" x14ac:dyDescent="0.25">
      <c r="A38" s="26"/>
      <c r="B38" s="28"/>
      <c r="E38" s="27"/>
      <c r="F38" s="27"/>
    </row>
    <row r="39" spans="1:6" s="29" customFormat="1" x14ac:dyDescent="0.25">
      <c r="A39" s="26"/>
      <c r="B39" s="28"/>
      <c r="E39" s="27"/>
      <c r="F39" s="27"/>
    </row>
    <row r="40" spans="1:6" s="29" customFormat="1" x14ac:dyDescent="0.25">
      <c r="A40" s="26"/>
      <c r="B40" s="28"/>
      <c r="E40" s="27"/>
      <c r="F40" s="27"/>
    </row>
    <row r="41" spans="1:6" s="29" customFormat="1" x14ac:dyDescent="0.25">
      <c r="A41" s="26"/>
      <c r="B41" s="28"/>
      <c r="E41" s="27"/>
      <c r="F41" s="27"/>
    </row>
    <row r="42" spans="1:6" s="29" customFormat="1" x14ac:dyDescent="0.25">
      <c r="A42" s="26"/>
      <c r="B42" s="28"/>
      <c r="E42" s="27"/>
      <c r="F42" s="27"/>
    </row>
    <row r="43" spans="1:6" s="29" customFormat="1" x14ac:dyDescent="0.25">
      <c r="A43" s="26"/>
      <c r="B43" s="28"/>
      <c r="E43" s="27"/>
      <c r="F43" s="27"/>
    </row>
    <row r="44" spans="1:6" s="29" customFormat="1" x14ac:dyDescent="0.25">
      <c r="A44" s="26"/>
      <c r="B44" s="28"/>
      <c r="E44" s="27"/>
      <c r="F44" s="27"/>
    </row>
    <row r="45" spans="1:6" s="29" customFormat="1" x14ac:dyDescent="0.25">
      <c r="A45" s="26"/>
      <c r="B45" s="28"/>
      <c r="E45" s="27"/>
      <c r="F45" s="27"/>
    </row>
    <row r="46" spans="1:6" s="29" customFormat="1" x14ac:dyDescent="0.25">
      <c r="A46" s="26"/>
      <c r="B46" s="28"/>
      <c r="E46" s="27"/>
      <c r="F46" s="27"/>
    </row>
    <row r="47" spans="1:6" s="29" customFormat="1" x14ac:dyDescent="0.25">
      <c r="A47" s="26"/>
      <c r="B47" s="28"/>
      <c r="E47" s="27"/>
      <c r="F47" s="27"/>
    </row>
    <row r="48" spans="1:6" s="29" customFormat="1" x14ac:dyDescent="0.25">
      <c r="A48" s="26"/>
      <c r="B48" s="28"/>
      <c r="E48" s="27"/>
      <c r="F48" s="27"/>
    </row>
    <row r="49" spans="1:6" s="29" customFormat="1" x14ac:dyDescent="0.25">
      <c r="A49" s="26"/>
      <c r="B49" s="28"/>
      <c r="E49" s="27"/>
      <c r="F49" s="27"/>
    </row>
    <row r="50" spans="1:6" s="29" customFormat="1" x14ac:dyDescent="0.25">
      <c r="A50" s="26"/>
      <c r="B50" s="28"/>
      <c r="E50" s="27"/>
      <c r="F50" s="27"/>
    </row>
    <row r="51" spans="1:6" s="29" customFormat="1" x14ac:dyDescent="0.25">
      <c r="A51" s="26"/>
      <c r="B51" s="28"/>
      <c r="E51" s="27"/>
      <c r="F51" s="27"/>
    </row>
    <row r="52" spans="1:6" s="29" customFormat="1" x14ac:dyDescent="0.25">
      <c r="A52" s="26"/>
      <c r="B52" s="28"/>
      <c r="E52" s="27"/>
      <c r="F52" s="27"/>
    </row>
    <row r="53" spans="1:6" s="29" customFormat="1" x14ac:dyDescent="0.25">
      <c r="A53" s="26"/>
      <c r="B53" s="28"/>
      <c r="E53" s="27"/>
      <c r="F53" s="27"/>
    </row>
    <row r="54" spans="1:6" s="29" customFormat="1" x14ac:dyDescent="0.25">
      <c r="A54" s="26"/>
      <c r="B54" s="28"/>
      <c r="E54" s="27"/>
      <c r="F54" s="27"/>
    </row>
    <row r="55" spans="1:6" s="29" customFormat="1" x14ac:dyDescent="0.25">
      <c r="A55" s="26"/>
      <c r="B55" s="28"/>
      <c r="E55" s="27"/>
      <c r="F55" s="27"/>
    </row>
    <row r="56" spans="1:6" s="29" customFormat="1" x14ac:dyDescent="0.25">
      <c r="A56" s="26"/>
      <c r="B56" s="28"/>
      <c r="E56" s="27"/>
      <c r="F56" s="27"/>
    </row>
    <row r="57" spans="1:6" s="29" customFormat="1" x14ac:dyDescent="0.25">
      <c r="A57" s="26"/>
      <c r="B57" s="28"/>
      <c r="E57" s="27"/>
      <c r="F57" s="27"/>
    </row>
    <row r="58" spans="1:6" s="29" customFormat="1" x14ac:dyDescent="0.25">
      <c r="A58" s="26"/>
      <c r="B58" s="28"/>
      <c r="E58" s="27"/>
      <c r="F58" s="27"/>
    </row>
    <row r="59" spans="1:6" s="29" customFormat="1" x14ac:dyDescent="0.25">
      <c r="A59" s="26"/>
      <c r="B59" s="28"/>
      <c r="E59" s="27"/>
      <c r="F59" s="27"/>
    </row>
    <row r="60" spans="1:6" s="29" customFormat="1" x14ac:dyDescent="0.25">
      <c r="A60" s="26"/>
      <c r="B60" s="28"/>
      <c r="E60" s="27"/>
      <c r="F60" s="27"/>
    </row>
    <row r="61" spans="1:6" s="29" customFormat="1" x14ac:dyDescent="0.25">
      <c r="A61" s="26"/>
      <c r="B61" s="28"/>
      <c r="E61" s="27"/>
      <c r="F61" s="27"/>
    </row>
    <row r="62" spans="1:6" s="29" customFormat="1" x14ac:dyDescent="0.25">
      <c r="A62" s="26"/>
      <c r="B62" s="28"/>
      <c r="E62" s="27"/>
      <c r="F62" s="27"/>
    </row>
    <row r="63" spans="1:6" s="29" customFormat="1" x14ac:dyDescent="0.25">
      <c r="A63" s="26"/>
      <c r="B63" s="28"/>
      <c r="E63" s="27"/>
      <c r="F63" s="27"/>
    </row>
    <row r="64" spans="1:6" s="29" customFormat="1" x14ac:dyDescent="0.25">
      <c r="A64" s="26"/>
      <c r="B64" s="28"/>
      <c r="E64" s="27"/>
      <c r="F64" s="27"/>
    </row>
    <row r="65" spans="1:6" s="29" customFormat="1" x14ac:dyDescent="0.25">
      <c r="A65" s="26"/>
      <c r="B65" s="28"/>
      <c r="E65" s="27"/>
      <c r="F65" s="27"/>
    </row>
    <row r="66" spans="1:6" s="29" customFormat="1" x14ac:dyDescent="0.25">
      <c r="A66" s="26"/>
      <c r="B66" s="28"/>
      <c r="E66" s="27"/>
      <c r="F66" s="27"/>
    </row>
    <row r="67" spans="1:6" s="29" customFormat="1" x14ac:dyDescent="0.25">
      <c r="A67" s="26"/>
      <c r="B67" s="28"/>
      <c r="E67" s="27"/>
      <c r="F67" s="27"/>
    </row>
    <row r="68" spans="1:6" s="29" customFormat="1" x14ac:dyDescent="0.25">
      <c r="A68" s="26"/>
      <c r="B68" s="28"/>
      <c r="E68" s="27"/>
      <c r="F68" s="27"/>
    </row>
    <row r="69" spans="1:6" s="29" customFormat="1" x14ac:dyDescent="0.25">
      <c r="A69" s="26"/>
      <c r="B69" s="28"/>
      <c r="E69" s="27"/>
      <c r="F69" s="27"/>
    </row>
    <row r="70" spans="1:6" s="29" customFormat="1" x14ac:dyDescent="0.25">
      <c r="A70" s="26"/>
      <c r="B70" s="28"/>
      <c r="E70" s="27"/>
      <c r="F70" s="27"/>
    </row>
    <row r="71" spans="1:6" s="29" customFormat="1" x14ac:dyDescent="0.25">
      <c r="A71" s="26"/>
      <c r="B71" s="28"/>
      <c r="E71" s="27"/>
      <c r="F71" s="27"/>
    </row>
    <row r="72" spans="1:6" s="29" customFormat="1" x14ac:dyDescent="0.25">
      <c r="A72" s="26"/>
      <c r="B72" s="28"/>
      <c r="E72" s="27"/>
      <c r="F72" s="27"/>
    </row>
    <row r="73" spans="1:6" s="29" customFormat="1" x14ac:dyDescent="0.25">
      <c r="A73" s="26"/>
      <c r="B73" s="28"/>
      <c r="E73" s="27"/>
      <c r="F73" s="27"/>
    </row>
    <row r="74" spans="1:6" s="29" customFormat="1" x14ac:dyDescent="0.25">
      <c r="A74" s="26"/>
      <c r="B74" s="28"/>
      <c r="E74" s="27"/>
      <c r="F74" s="27"/>
    </row>
    <row r="75" spans="1:6" s="29" customFormat="1" x14ac:dyDescent="0.25">
      <c r="A75" s="26"/>
      <c r="B75" s="28"/>
      <c r="E75" s="27"/>
      <c r="F75" s="27"/>
    </row>
    <row r="76" spans="1:6" s="29" customFormat="1" x14ac:dyDescent="0.25">
      <c r="A76" s="26"/>
      <c r="B76" s="28"/>
      <c r="E76" s="27"/>
      <c r="F76" s="27"/>
    </row>
    <row r="77" spans="1:6" s="29" customFormat="1" x14ac:dyDescent="0.25">
      <c r="A77" s="26"/>
      <c r="B77" s="28"/>
      <c r="E77" s="27"/>
      <c r="F77" s="27"/>
    </row>
    <row r="78" spans="1:6" s="29" customFormat="1" x14ac:dyDescent="0.25">
      <c r="A78" s="26"/>
      <c r="B78" s="28"/>
      <c r="E78" s="27"/>
      <c r="F78" s="27"/>
    </row>
    <row r="79" spans="1:6" s="29" customFormat="1" x14ac:dyDescent="0.25">
      <c r="A79" s="26"/>
      <c r="B79" s="28"/>
      <c r="E79" s="27"/>
      <c r="F79" s="27"/>
    </row>
    <row r="80" spans="1:6" s="29" customFormat="1" x14ac:dyDescent="0.25">
      <c r="A80" s="26"/>
      <c r="B80" s="28"/>
      <c r="E80" s="27"/>
      <c r="F80" s="27"/>
    </row>
    <row r="81" spans="1:6" s="29" customFormat="1" x14ac:dyDescent="0.25">
      <c r="A81" s="26"/>
      <c r="B81" s="28"/>
      <c r="E81" s="27"/>
      <c r="F81" s="27"/>
    </row>
    <row r="82" spans="1:6" s="29" customFormat="1" x14ac:dyDescent="0.25">
      <c r="A82" s="26"/>
      <c r="B82" s="28"/>
      <c r="E82" s="27"/>
      <c r="F82" s="27"/>
    </row>
    <row r="83" spans="1:6" s="29" customFormat="1" x14ac:dyDescent="0.25">
      <c r="A83" s="26"/>
      <c r="B83" s="28"/>
      <c r="E83" s="27"/>
      <c r="F83" s="27"/>
    </row>
    <row r="84" spans="1:6" s="29" customFormat="1" x14ac:dyDescent="0.25">
      <c r="A84" s="26"/>
      <c r="B84" s="28"/>
      <c r="E84" s="27"/>
      <c r="F84" s="27"/>
    </row>
    <row r="85" spans="1:6" s="29" customFormat="1" x14ac:dyDescent="0.25">
      <c r="A85" s="26"/>
      <c r="B85" s="28"/>
      <c r="E85" s="27"/>
      <c r="F85" s="27"/>
    </row>
    <row r="86" spans="1:6" s="29" customFormat="1" x14ac:dyDescent="0.25">
      <c r="A86" s="26"/>
      <c r="B86" s="28"/>
      <c r="E86" s="27"/>
      <c r="F86" s="27"/>
    </row>
    <row r="87" spans="1:6" s="29" customFormat="1" x14ac:dyDescent="0.25">
      <c r="A87" s="26"/>
      <c r="B87" s="28"/>
      <c r="E87" s="27"/>
      <c r="F87" s="27"/>
    </row>
    <row r="88" spans="1:6" s="29" customFormat="1" x14ac:dyDescent="0.25">
      <c r="A88" s="26"/>
      <c r="B88" s="28"/>
      <c r="E88" s="27"/>
      <c r="F88" s="27"/>
    </row>
    <row r="89" spans="1:6" s="29" customFormat="1" x14ac:dyDescent="0.25">
      <c r="A89" s="26"/>
      <c r="B89" s="28"/>
      <c r="E89" s="27"/>
      <c r="F89" s="27"/>
    </row>
    <row r="90" spans="1:6" s="29" customFormat="1" x14ac:dyDescent="0.25">
      <c r="A90" s="26"/>
      <c r="B90" s="28"/>
      <c r="E90" s="27"/>
      <c r="F90" s="27"/>
    </row>
    <row r="91" spans="1:6" s="29" customFormat="1" x14ac:dyDescent="0.25">
      <c r="A91" s="26"/>
      <c r="B91" s="28"/>
      <c r="E91" s="27"/>
      <c r="F91" s="27"/>
    </row>
    <row r="92" spans="1:6" s="29" customFormat="1" x14ac:dyDescent="0.25">
      <c r="A92" s="26"/>
      <c r="B92" s="28"/>
      <c r="E92" s="27"/>
      <c r="F92" s="27"/>
    </row>
    <row r="93" spans="1:6" s="29" customFormat="1" x14ac:dyDescent="0.25">
      <c r="A93" s="26"/>
      <c r="B93" s="28"/>
      <c r="E93" s="27"/>
      <c r="F93" s="27"/>
    </row>
    <row r="94" spans="1:6" s="29" customFormat="1" x14ac:dyDescent="0.25">
      <c r="A94" s="26"/>
      <c r="B94" s="28"/>
      <c r="E94" s="27"/>
      <c r="F94" s="27"/>
    </row>
    <row r="95" spans="1:6" s="29" customFormat="1" x14ac:dyDescent="0.25">
      <c r="A95" s="26"/>
      <c r="B95" s="28"/>
      <c r="E95" s="27"/>
      <c r="F95" s="27"/>
    </row>
    <row r="96" spans="1:6" s="29" customFormat="1" x14ac:dyDescent="0.25">
      <c r="A96" s="26"/>
      <c r="B96" s="28"/>
      <c r="E96" s="27"/>
      <c r="F96" s="27"/>
    </row>
    <row r="97" spans="1:6" s="29" customFormat="1" x14ac:dyDescent="0.25">
      <c r="A97" s="26"/>
      <c r="B97" s="28"/>
      <c r="E97" s="27"/>
      <c r="F97" s="27"/>
    </row>
    <row r="98" spans="1:6" s="29" customFormat="1" x14ac:dyDescent="0.25">
      <c r="A98" s="26"/>
      <c r="B98" s="28"/>
      <c r="E98" s="27"/>
      <c r="F98" s="27"/>
    </row>
    <row r="99" spans="1:6" s="29" customFormat="1" x14ac:dyDescent="0.25">
      <c r="A99" s="26"/>
      <c r="B99" s="28"/>
      <c r="E99" s="27"/>
      <c r="F99" s="27"/>
    </row>
    <row r="100" spans="1:6" s="29" customFormat="1" x14ac:dyDescent="0.25">
      <c r="A100" s="26"/>
      <c r="B100" s="28"/>
      <c r="E100" s="27"/>
      <c r="F100" s="27"/>
    </row>
    <row r="101" spans="1:6" s="29" customFormat="1" x14ac:dyDescent="0.25">
      <c r="A101" s="26"/>
      <c r="B101" s="28"/>
      <c r="E101" s="27"/>
      <c r="F101" s="27"/>
    </row>
    <row r="102" spans="1:6" s="29" customFormat="1" x14ac:dyDescent="0.25">
      <c r="A102" s="26"/>
      <c r="B102" s="28"/>
      <c r="E102" s="27"/>
      <c r="F102" s="27"/>
    </row>
    <row r="103" spans="1:6" s="29" customFormat="1" x14ac:dyDescent="0.25">
      <c r="A103" s="26"/>
      <c r="B103" s="28"/>
      <c r="E103" s="27"/>
      <c r="F103" s="27"/>
    </row>
    <row r="104" spans="1:6" s="29" customFormat="1" x14ac:dyDescent="0.25">
      <c r="A104" s="26"/>
      <c r="B104" s="28"/>
      <c r="E104" s="27"/>
      <c r="F104" s="27"/>
    </row>
    <row r="105" spans="1:6" s="29" customFormat="1" x14ac:dyDescent="0.25">
      <c r="A105" s="26"/>
      <c r="B105" s="28"/>
      <c r="E105" s="27"/>
      <c r="F105" s="27"/>
    </row>
    <row r="106" spans="1:6" s="29" customFormat="1" x14ac:dyDescent="0.25">
      <c r="A106" s="26"/>
      <c r="B106" s="28"/>
      <c r="E106" s="27"/>
      <c r="F106" s="27"/>
    </row>
    <row r="107" spans="1:6" s="29" customFormat="1" x14ac:dyDescent="0.25">
      <c r="A107" s="26"/>
      <c r="B107" s="28"/>
      <c r="E107" s="27"/>
      <c r="F107" s="27"/>
    </row>
    <row r="108" spans="1:6" s="29" customFormat="1" x14ac:dyDescent="0.25">
      <c r="A108" s="26"/>
      <c r="B108" s="28"/>
      <c r="E108" s="27"/>
      <c r="F108" s="27"/>
    </row>
    <row r="109" spans="1:6" s="29" customFormat="1" x14ac:dyDescent="0.25">
      <c r="A109" s="26"/>
      <c r="B109" s="28"/>
      <c r="E109" s="27"/>
      <c r="F109" s="27"/>
    </row>
    <row r="110" spans="1:6" s="29" customFormat="1" x14ac:dyDescent="0.25">
      <c r="A110" s="26"/>
      <c r="B110" s="28"/>
      <c r="E110" s="27"/>
      <c r="F110" s="27"/>
    </row>
    <row r="111" spans="1:6" s="29" customFormat="1" x14ac:dyDescent="0.25">
      <c r="A111" s="26"/>
      <c r="B111" s="28"/>
      <c r="E111" s="27"/>
      <c r="F111" s="27"/>
    </row>
    <row r="112" spans="1:6" s="29" customFormat="1" x14ac:dyDescent="0.25">
      <c r="A112" s="26"/>
      <c r="B112" s="28"/>
      <c r="E112" s="27"/>
      <c r="F112" s="27"/>
    </row>
    <row r="113" spans="1:6" s="29" customFormat="1" x14ac:dyDescent="0.25">
      <c r="A113" s="26"/>
      <c r="B113" s="28"/>
      <c r="E113" s="27"/>
      <c r="F113" s="27"/>
    </row>
    <row r="114" spans="1:6" s="29" customFormat="1" x14ac:dyDescent="0.25">
      <c r="A114" s="26"/>
      <c r="B114" s="28"/>
      <c r="E114" s="27"/>
      <c r="F114" s="27"/>
    </row>
    <row r="115" spans="1:6" s="29" customFormat="1" x14ac:dyDescent="0.25">
      <c r="A115" s="26"/>
      <c r="B115" s="28"/>
      <c r="E115" s="27"/>
      <c r="F115" s="27"/>
    </row>
    <row r="116" spans="1:6" s="29" customFormat="1" x14ac:dyDescent="0.25">
      <c r="A116" s="26"/>
      <c r="B116" s="28"/>
      <c r="E116" s="27"/>
      <c r="F116" s="27"/>
    </row>
    <row r="117" spans="1:6" s="29" customFormat="1" x14ac:dyDescent="0.25">
      <c r="A117" s="26"/>
      <c r="B117" s="28"/>
      <c r="E117" s="27"/>
      <c r="F117" s="27"/>
    </row>
    <row r="118" spans="1:6" s="29" customFormat="1" x14ac:dyDescent="0.25">
      <c r="A118" s="26"/>
      <c r="B118" s="28"/>
      <c r="E118" s="27"/>
      <c r="F118" s="27"/>
    </row>
    <row r="119" spans="1:6" s="29" customFormat="1" x14ac:dyDescent="0.25">
      <c r="A119" s="26"/>
      <c r="B119" s="28"/>
      <c r="E119" s="27"/>
      <c r="F119" s="27"/>
    </row>
    <row r="120" spans="1:6" s="29" customFormat="1" x14ac:dyDescent="0.25">
      <c r="A120" s="26"/>
      <c r="B120" s="28"/>
      <c r="E120" s="27"/>
      <c r="F120" s="27"/>
    </row>
    <row r="121" spans="1:6" s="29" customFormat="1" x14ac:dyDescent="0.25">
      <c r="A121" s="26"/>
      <c r="B121" s="28"/>
      <c r="E121" s="27"/>
      <c r="F121" s="27"/>
    </row>
    <row r="122" spans="1:6" s="29" customFormat="1" x14ac:dyDescent="0.25">
      <c r="A122" s="26"/>
      <c r="B122" s="28"/>
      <c r="E122" s="27"/>
      <c r="F122" s="27"/>
    </row>
    <row r="123" spans="1:6" s="29" customFormat="1" x14ac:dyDescent="0.25">
      <c r="A123" s="26"/>
      <c r="B123" s="28"/>
      <c r="E123" s="27"/>
      <c r="F123" s="27"/>
    </row>
    <row r="124" spans="1:6" s="29" customFormat="1" x14ac:dyDescent="0.25">
      <c r="A124" s="26"/>
      <c r="B124" s="28"/>
      <c r="E124" s="27"/>
      <c r="F124" s="27"/>
    </row>
    <row r="125" spans="1:6" s="29" customFormat="1" x14ac:dyDescent="0.25">
      <c r="A125" s="26"/>
      <c r="B125" s="28"/>
      <c r="E125" s="27"/>
      <c r="F125" s="27"/>
    </row>
    <row r="126" spans="1:6" s="29" customFormat="1" x14ac:dyDescent="0.25">
      <c r="A126" s="26"/>
      <c r="B126" s="28"/>
      <c r="E126" s="27"/>
      <c r="F126" s="27"/>
    </row>
    <row r="127" spans="1:6" s="29" customFormat="1" x14ac:dyDescent="0.25">
      <c r="A127" s="26"/>
      <c r="B127" s="28"/>
      <c r="E127" s="27"/>
      <c r="F127" s="27"/>
    </row>
    <row r="128" spans="1:6" s="29" customFormat="1" x14ac:dyDescent="0.25">
      <c r="A128" s="26"/>
      <c r="B128" s="28"/>
      <c r="E128" s="27"/>
      <c r="F128" s="27"/>
    </row>
    <row r="129" spans="1:6" s="29" customFormat="1" x14ac:dyDescent="0.25">
      <c r="A129" s="26"/>
      <c r="B129" s="28"/>
      <c r="E129" s="27"/>
      <c r="F129" s="27"/>
    </row>
    <row r="130" spans="1:6" s="29" customFormat="1" x14ac:dyDescent="0.25">
      <c r="A130" s="26"/>
      <c r="B130" s="28"/>
      <c r="E130" s="27"/>
      <c r="F130" s="27"/>
    </row>
    <row r="131" spans="1:6" s="29" customFormat="1" x14ac:dyDescent="0.25">
      <c r="A131" s="26"/>
      <c r="B131" s="28"/>
      <c r="E131" s="27"/>
      <c r="F131" s="27"/>
    </row>
    <row r="132" spans="1:6" s="29" customFormat="1" x14ac:dyDescent="0.25">
      <c r="A132" s="26"/>
      <c r="B132" s="28"/>
      <c r="E132" s="27"/>
      <c r="F132" s="27"/>
    </row>
    <row r="133" spans="1:6" s="29" customFormat="1" x14ac:dyDescent="0.25">
      <c r="A133" s="26"/>
      <c r="B133" s="28"/>
      <c r="E133" s="27"/>
      <c r="F133" s="27"/>
    </row>
    <row r="134" spans="1:6" s="29" customFormat="1" x14ac:dyDescent="0.25">
      <c r="A134" s="26"/>
      <c r="B134" s="28"/>
      <c r="E134" s="27"/>
      <c r="F134" s="27"/>
    </row>
    <row r="135" spans="1:6" s="29" customFormat="1" x14ac:dyDescent="0.25">
      <c r="A135" s="26"/>
      <c r="B135" s="28"/>
      <c r="E135" s="27"/>
      <c r="F135" s="27"/>
    </row>
    <row r="136" spans="1:6" s="29" customFormat="1" x14ac:dyDescent="0.25">
      <c r="A136" s="26"/>
      <c r="B136" s="28"/>
      <c r="E136" s="27"/>
      <c r="F136" s="27"/>
    </row>
    <row r="137" spans="1:6" s="29" customFormat="1" x14ac:dyDescent="0.25">
      <c r="A137" s="26"/>
      <c r="B137" s="28"/>
      <c r="E137" s="27"/>
      <c r="F137" s="27"/>
    </row>
    <row r="138" spans="1:6" s="29" customFormat="1" x14ac:dyDescent="0.25">
      <c r="A138" s="26"/>
      <c r="B138" s="28"/>
      <c r="E138" s="27"/>
      <c r="F138" s="27"/>
    </row>
    <row r="139" spans="1:6" s="29" customFormat="1" x14ac:dyDescent="0.25">
      <c r="A139" s="26"/>
      <c r="B139" s="28"/>
      <c r="E139" s="27"/>
      <c r="F139" s="27"/>
    </row>
    <row r="140" spans="1:6" s="29" customFormat="1" x14ac:dyDescent="0.25">
      <c r="A140" s="26"/>
      <c r="B140" s="28"/>
      <c r="E140" s="27"/>
      <c r="F140" s="27"/>
    </row>
    <row r="141" spans="1:6" s="29" customFormat="1" x14ac:dyDescent="0.25">
      <c r="A141" s="26"/>
      <c r="B141" s="28"/>
      <c r="E141" s="27"/>
      <c r="F141" s="27"/>
    </row>
    <row r="142" spans="1:6" s="29" customFormat="1" x14ac:dyDescent="0.25">
      <c r="A142" s="26"/>
      <c r="B142" s="28"/>
      <c r="E142" s="27"/>
      <c r="F142" s="27"/>
    </row>
    <row r="143" spans="1:6" s="29" customFormat="1" x14ac:dyDescent="0.25">
      <c r="A143" s="26"/>
      <c r="B143" s="28"/>
      <c r="E143" s="27"/>
      <c r="F143" s="27"/>
    </row>
    <row r="144" spans="1:6" s="29" customFormat="1" x14ac:dyDescent="0.25">
      <c r="A144" s="26"/>
      <c r="B144" s="28"/>
      <c r="E144" s="27"/>
      <c r="F144" s="27"/>
    </row>
    <row r="145" spans="1:6" s="29" customFormat="1" x14ac:dyDescent="0.25">
      <c r="A145" s="26"/>
      <c r="B145" s="28"/>
      <c r="E145" s="27"/>
      <c r="F145" s="27"/>
    </row>
    <row r="146" spans="1:6" s="29" customFormat="1" x14ac:dyDescent="0.25">
      <c r="A146" s="26"/>
      <c r="B146" s="28"/>
      <c r="E146" s="27"/>
      <c r="F146" s="27"/>
    </row>
    <row r="147" spans="1:6" s="29" customFormat="1" x14ac:dyDescent="0.25">
      <c r="A147" s="26"/>
      <c r="B147" s="28"/>
      <c r="E147" s="27"/>
      <c r="F147" s="27"/>
    </row>
    <row r="148" spans="1:6" s="29" customFormat="1" x14ac:dyDescent="0.25">
      <c r="A148" s="26"/>
      <c r="B148" s="28"/>
      <c r="E148" s="27"/>
      <c r="F148" s="27"/>
    </row>
    <row r="149" spans="1:6" s="29" customFormat="1" x14ac:dyDescent="0.25">
      <c r="A149" s="26"/>
      <c r="B149" s="28"/>
      <c r="E149" s="27"/>
      <c r="F149" s="27"/>
    </row>
    <row r="150" spans="1:6" s="29" customFormat="1" x14ac:dyDescent="0.25">
      <c r="A150" s="26"/>
      <c r="B150" s="28"/>
      <c r="E150" s="27"/>
      <c r="F150" s="27"/>
    </row>
    <row r="151" spans="1:6" s="29" customFormat="1" x14ac:dyDescent="0.25">
      <c r="A151" s="26"/>
      <c r="B151" s="28"/>
      <c r="E151" s="27"/>
      <c r="F151" s="27"/>
    </row>
    <row r="152" spans="1:6" s="29" customFormat="1" x14ac:dyDescent="0.25">
      <c r="A152" s="26"/>
      <c r="B152" s="28"/>
      <c r="E152" s="27"/>
      <c r="F152" s="27"/>
    </row>
    <row r="153" spans="1:6" s="29" customFormat="1" x14ac:dyDescent="0.25">
      <c r="A153" s="26"/>
      <c r="B153" s="28"/>
      <c r="E153" s="27"/>
      <c r="F153" s="27"/>
    </row>
    <row r="154" spans="1:6" s="29" customFormat="1" x14ac:dyDescent="0.25">
      <c r="A154" s="26"/>
      <c r="B154" s="28"/>
      <c r="E154" s="27"/>
      <c r="F154" s="27"/>
    </row>
    <row r="155" spans="1:6" s="29" customFormat="1" x14ac:dyDescent="0.25">
      <c r="A155" s="26"/>
      <c r="B155" s="28"/>
      <c r="E155" s="27"/>
      <c r="F155" s="27"/>
    </row>
    <row r="156" spans="1:6" s="29" customFormat="1" x14ac:dyDescent="0.25">
      <c r="A156" s="26"/>
      <c r="B156" s="28"/>
      <c r="E156" s="27"/>
      <c r="F156" s="27"/>
    </row>
    <row r="157" spans="1:6" s="29" customFormat="1" x14ac:dyDescent="0.25">
      <c r="A157" s="26"/>
      <c r="B157" s="28"/>
      <c r="E157" s="27"/>
      <c r="F157" s="27"/>
    </row>
    <row r="158" spans="1:6" s="29" customFormat="1" x14ac:dyDescent="0.25">
      <c r="A158" s="26"/>
      <c r="B158" s="28"/>
      <c r="E158" s="27"/>
      <c r="F158" s="27"/>
    </row>
    <row r="159" spans="1:6" s="29" customFormat="1" x14ac:dyDescent="0.25">
      <c r="A159" s="26"/>
      <c r="B159" s="28"/>
      <c r="E159" s="27"/>
      <c r="F159" s="27"/>
    </row>
    <row r="160" spans="1:6" s="29" customFormat="1" x14ac:dyDescent="0.25">
      <c r="A160" s="26"/>
      <c r="B160" s="28"/>
      <c r="E160" s="27"/>
      <c r="F160" s="27"/>
    </row>
    <row r="161" spans="1:6" s="29" customFormat="1" x14ac:dyDescent="0.25">
      <c r="A161" s="26"/>
      <c r="B161" s="28"/>
      <c r="E161" s="27"/>
      <c r="F161" s="27"/>
    </row>
    <row r="162" spans="1:6" s="29" customFormat="1" x14ac:dyDescent="0.25">
      <c r="A162" s="26"/>
      <c r="B162" s="28"/>
      <c r="E162" s="27"/>
      <c r="F162" s="27"/>
    </row>
    <row r="163" spans="1:6" s="29" customFormat="1" x14ac:dyDescent="0.25">
      <c r="A163" s="26"/>
      <c r="B163" s="28"/>
      <c r="E163" s="27"/>
      <c r="F163" s="27"/>
    </row>
    <row r="164" spans="1:6" s="29" customFormat="1" x14ac:dyDescent="0.25">
      <c r="A164" s="26"/>
      <c r="B164" s="28"/>
      <c r="E164" s="27"/>
      <c r="F164" s="27"/>
    </row>
    <row r="165" spans="1:6" s="29" customFormat="1" x14ac:dyDescent="0.25">
      <c r="A165" s="26"/>
      <c r="B165" s="28"/>
      <c r="E165" s="27"/>
      <c r="F165" s="27"/>
    </row>
    <row r="166" spans="1:6" s="29" customFormat="1" x14ac:dyDescent="0.25">
      <c r="A166" s="26"/>
      <c r="B166" s="28"/>
      <c r="E166" s="27"/>
      <c r="F166" s="27"/>
    </row>
    <row r="167" spans="1:6" s="29" customFormat="1" x14ac:dyDescent="0.25">
      <c r="A167" s="26"/>
      <c r="B167" s="28"/>
      <c r="E167" s="27"/>
      <c r="F167" s="27"/>
    </row>
    <row r="168" spans="1:6" s="29" customFormat="1" x14ac:dyDescent="0.25">
      <c r="A168" s="26"/>
      <c r="B168" s="28"/>
      <c r="E168" s="27"/>
      <c r="F168" s="27"/>
    </row>
    <row r="169" spans="1:6" s="29" customFormat="1" x14ac:dyDescent="0.25">
      <c r="A169" s="26"/>
      <c r="B169" s="28"/>
      <c r="E169" s="27"/>
      <c r="F169" s="27"/>
    </row>
    <row r="170" spans="1:6" s="29" customFormat="1" x14ac:dyDescent="0.25">
      <c r="A170" s="26"/>
      <c r="B170" s="28"/>
      <c r="E170" s="27"/>
      <c r="F170" s="27"/>
    </row>
    <row r="171" spans="1:6" s="29" customFormat="1" x14ac:dyDescent="0.25">
      <c r="A171" s="26"/>
      <c r="B171" s="28"/>
      <c r="E171" s="27"/>
      <c r="F171" s="27"/>
    </row>
    <row r="172" spans="1:6" s="29" customFormat="1" x14ac:dyDescent="0.25">
      <c r="A172" s="26"/>
      <c r="B172" s="28"/>
      <c r="E172" s="27"/>
      <c r="F172" s="27"/>
    </row>
    <row r="173" spans="1:6" s="29" customFormat="1" x14ac:dyDescent="0.25">
      <c r="A173" s="26"/>
      <c r="B173" s="28"/>
      <c r="E173" s="27"/>
      <c r="F173" s="27"/>
    </row>
    <row r="174" spans="1:6" s="29" customFormat="1" x14ac:dyDescent="0.25">
      <c r="A174" s="26"/>
      <c r="B174" s="28"/>
      <c r="E174" s="27"/>
      <c r="F174" s="27"/>
    </row>
    <row r="175" spans="1:6" s="29" customFormat="1" x14ac:dyDescent="0.25">
      <c r="A175" s="26"/>
      <c r="B175" s="28"/>
      <c r="E175" s="27"/>
      <c r="F175" s="27"/>
    </row>
    <row r="176" spans="1:6" s="29" customFormat="1" x14ac:dyDescent="0.25">
      <c r="A176" s="26"/>
      <c r="B176" s="28"/>
      <c r="E176" s="27"/>
      <c r="F176" s="27"/>
    </row>
    <row r="177" spans="1:6" s="29" customFormat="1" x14ac:dyDescent="0.25">
      <c r="A177" s="26"/>
      <c r="B177" s="28"/>
      <c r="E177" s="27"/>
      <c r="F177" s="27"/>
    </row>
    <row r="178" spans="1:6" s="29" customFormat="1" x14ac:dyDescent="0.25">
      <c r="A178" s="26"/>
      <c r="B178" s="28"/>
      <c r="E178" s="27"/>
      <c r="F178" s="27"/>
    </row>
    <row r="179" spans="1:6" s="29" customFormat="1" x14ac:dyDescent="0.25">
      <c r="A179" s="26"/>
      <c r="B179" s="28"/>
      <c r="E179" s="27"/>
      <c r="F179" s="27"/>
    </row>
  </sheetData>
  <mergeCells count="4">
    <mergeCell ref="A3:A4"/>
    <mergeCell ref="C2:D2"/>
    <mergeCell ref="E2:F2"/>
    <mergeCell ref="A1:F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D19"/>
  <sheetViews>
    <sheetView topLeftCell="A7" workbookViewId="0">
      <selection activeCell="B6" sqref="B6"/>
    </sheetView>
  </sheetViews>
  <sheetFormatPr baseColWidth="10" defaultColWidth="11.42578125" defaultRowHeight="15" x14ac:dyDescent="0.25"/>
  <cols>
    <col min="1" max="1" width="17.42578125" customWidth="1"/>
    <col min="2" max="2" width="25.85546875" customWidth="1"/>
    <col min="3" max="3" width="44.85546875" customWidth="1"/>
    <col min="4" max="4" width="14.5703125" customWidth="1"/>
  </cols>
  <sheetData>
    <row r="1" spans="1:4" x14ac:dyDescent="0.25">
      <c r="A1" s="309" t="s">
        <v>223</v>
      </c>
      <c r="B1" s="309"/>
      <c r="C1" s="309"/>
    </row>
    <row r="2" spans="1:4" s="27" customFormat="1" ht="45" x14ac:dyDescent="0.25">
      <c r="A2" s="9" t="s">
        <v>181</v>
      </c>
      <c r="B2" s="9" t="s">
        <v>182</v>
      </c>
      <c r="C2" s="9" t="s">
        <v>188</v>
      </c>
    </row>
    <row r="3" spans="1:4" ht="30" x14ac:dyDescent="0.25">
      <c r="A3" s="2" t="s">
        <v>183</v>
      </c>
      <c r="B3" s="2" t="s">
        <v>185</v>
      </c>
      <c r="C3" s="2" t="s">
        <v>189</v>
      </c>
    </row>
    <row r="4" spans="1:4" ht="30" x14ac:dyDescent="0.25">
      <c r="A4" s="2" t="s">
        <v>13</v>
      </c>
      <c r="B4" s="2" t="s">
        <v>186</v>
      </c>
      <c r="C4" s="2" t="s">
        <v>190</v>
      </c>
    </row>
    <row r="5" spans="1:4" ht="30" x14ac:dyDescent="0.25">
      <c r="A5" s="2" t="s">
        <v>184</v>
      </c>
      <c r="B5" s="2" t="s">
        <v>187</v>
      </c>
      <c r="C5" s="2" t="s">
        <v>191</v>
      </c>
    </row>
    <row r="6" spans="1:4" x14ac:dyDescent="0.25">
      <c r="A6" s="32"/>
      <c r="B6" s="32"/>
      <c r="C6" s="32"/>
    </row>
    <row r="8" spans="1:4" x14ac:dyDescent="0.25">
      <c r="A8" s="309" t="s">
        <v>222</v>
      </c>
      <c r="B8" s="309"/>
      <c r="C8" s="309"/>
      <c r="D8" s="309"/>
    </row>
    <row r="9" spans="1:4" s="26" customFormat="1" ht="85.5" customHeight="1" x14ac:dyDescent="0.25">
      <c r="A9" s="9" t="s">
        <v>192</v>
      </c>
      <c r="B9" s="9" t="s">
        <v>193</v>
      </c>
      <c r="C9" s="9" t="s">
        <v>194</v>
      </c>
      <c r="D9" s="9" t="s">
        <v>195</v>
      </c>
    </row>
    <row r="10" spans="1:4" s="22" customFormat="1" ht="21.75" customHeight="1" x14ac:dyDescent="0.25">
      <c r="A10" s="310" t="s">
        <v>196</v>
      </c>
      <c r="B10" s="30" t="s">
        <v>199</v>
      </c>
      <c r="C10" s="30" t="s">
        <v>201</v>
      </c>
      <c r="D10" s="7" t="s">
        <v>203</v>
      </c>
    </row>
    <row r="11" spans="1:4" s="22" customFormat="1" ht="21.75" customHeight="1" x14ac:dyDescent="0.25">
      <c r="A11" s="310"/>
      <c r="B11" s="30" t="s">
        <v>200</v>
      </c>
      <c r="C11" s="30" t="s">
        <v>202</v>
      </c>
      <c r="D11" s="7" t="s">
        <v>204</v>
      </c>
    </row>
    <row r="12" spans="1:4" s="22" customFormat="1" ht="21.75" customHeight="1" x14ac:dyDescent="0.25">
      <c r="A12" s="310"/>
      <c r="B12" s="30" t="s">
        <v>210</v>
      </c>
      <c r="C12" s="30" t="s">
        <v>209</v>
      </c>
      <c r="D12" s="7" t="s">
        <v>204</v>
      </c>
    </row>
    <row r="13" spans="1:4" ht="25.5" customHeight="1" x14ac:dyDescent="0.25">
      <c r="A13" s="310" t="s">
        <v>197</v>
      </c>
      <c r="B13" s="30" t="s">
        <v>199</v>
      </c>
      <c r="C13" s="30" t="s">
        <v>206</v>
      </c>
      <c r="D13" s="7" t="s">
        <v>204</v>
      </c>
    </row>
    <row r="14" spans="1:4" ht="25.5" customHeight="1" x14ac:dyDescent="0.25">
      <c r="A14" s="310"/>
      <c r="B14" s="30" t="s">
        <v>200</v>
      </c>
      <c r="C14" s="30" t="s">
        <v>205</v>
      </c>
      <c r="D14" s="7" t="s">
        <v>204</v>
      </c>
    </row>
    <row r="15" spans="1:4" ht="25.5" customHeight="1" x14ac:dyDescent="0.25">
      <c r="A15" s="310"/>
      <c r="B15" s="30" t="s">
        <v>210</v>
      </c>
      <c r="C15" s="30" t="s">
        <v>208</v>
      </c>
      <c r="D15" s="7" t="s">
        <v>204</v>
      </c>
    </row>
    <row r="16" spans="1:4" ht="45" customHeight="1" x14ac:dyDescent="0.25">
      <c r="A16" s="317" t="s">
        <v>198</v>
      </c>
      <c r="B16" s="30" t="s">
        <v>199</v>
      </c>
      <c r="C16" s="30" t="s">
        <v>207</v>
      </c>
      <c r="D16" s="7" t="s">
        <v>204</v>
      </c>
    </row>
    <row r="17" spans="1:4" x14ac:dyDescent="0.25">
      <c r="A17" s="317"/>
      <c r="B17" s="30" t="s">
        <v>200</v>
      </c>
      <c r="C17" s="30" t="s">
        <v>211</v>
      </c>
      <c r="D17" s="7" t="s">
        <v>204</v>
      </c>
    </row>
    <row r="18" spans="1:4" x14ac:dyDescent="0.25">
      <c r="A18" s="317"/>
      <c r="B18" s="30" t="s">
        <v>210</v>
      </c>
      <c r="C18" s="30" t="s">
        <v>212</v>
      </c>
      <c r="D18" s="7" t="s">
        <v>204</v>
      </c>
    </row>
    <row r="19" spans="1:4" x14ac:dyDescent="0.25">
      <c r="D19" s="22"/>
    </row>
  </sheetData>
  <mergeCells count="5">
    <mergeCell ref="A10:A12"/>
    <mergeCell ref="A13:A15"/>
    <mergeCell ref="A16:A18"/>
    <mergeCell ref="A8:D8"/>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E10"/>
  <sheetViews>
    <sheetView topLeftCell="A16" workbookViewId="0">
      <selection activeCell="B6" sqref="B6"/>
    </sheetView>
  </sheetViews>
  <sheetFormatPr baseColWidth="10" defaultColWidth="11.42578125" defaultRowHeight="15" x14ac:dyDescent="0.25"/>
  <cols>
    <col min="2" max="2" width="13.42578125" customWidth="1"/>
    <col min="3" max="3" width="18.85546875" customWidth="1"/>
    <col min="4" max="4" width="13.7109375" customWidth="1"/>
    <col min="5" max="5" width="12.85546875" customWidth="1"/>
  </cols>
  <sheetData>
    <row r="1" spans="1:5" x14ac:dyDescent="0.25">
      <c r="A1" s="318" t="s">
        <v>221</v>
      </c>
      <c r="B1" s="318"/>
      <c r="C1" s="318"/>
      <c r="D1" s="318"/>
      <c r="E1" s="318"/>
    </row>
    <row r="2" spans="1:5" s="26" customFormat="1" ht="105" x14ac:dyDescent="0.25">
      <c r="A2" s="23" t="s">
        <v>213</v>
      </c>
      <c r="B2" s="23" t="s">
        <v>214</v>
      </c>
      <c r="C2" s="23" t="s">
        <v>215</v>
      </c>
      <c r="D2" s="23" t="s">
        <v>216</v>
      </c>
      <c r="E2" s="23" t="s">
        <v>217</v>
      </c>
    </row>
    <row r="3" spans="1:5" x14ac:dyDescent="0.25">
      <c r="A3" s="31" t="s">
        <v>183</v>
      </c>
      <c r="B3" s="31" t="s">
        <v>218</v>
      </c>
      <c r="C3" s="31" t="s">
        <v>218</v>
      </c>
      <c r="D3" s="24">
        <v>2</v>
      </c>
      <c r="E3" s="24">
        <v>2</v>
      </c>
    </row>
    <row r="4" spans="1:5" x14ac:dyDescent="0.25">
      <c r="A4" s="31" t="s">
        <v>183</v>
      </c>
      <c r="B4" s="31" t="s">
        <v>218</v>
      </c>
      <c r="C4" s="31" t="s">
        <v>220</v>
      </c>
      <c r="D4" s="24">
        <v>2</v>
      </c>
      <c r="E4" s="24">
        <v>1</v>
      </c>
    </row>
    <row r="5" spans="1:5" x14ac:dyDescent="0.25">
      <c r="A5" s="31" t="s">
        <v>183</v>
      </c>
      <c r="B5" s="31" t="s">
        <v>218</v>
      </c>
      <c r="C5" s="31" t="s">
        <v>219</v>
      </c>
      <c r="D5" s="24">
        <v>2</v>
      </c>
      <c r="E5" s="24">
        <v>0</v>
      </c>
    </row>
    <row r="6" spans="1:5" x14ac:dyDescent="0.25">
      <c r="A6" s="31" t="s">
        <v>183</v>
      </c>
      <c r="B6" s="31" t="s">
        <v>219</v>
      </c>
      <c r="C6" s="31" t="s">
        <v>218</v>
      </c>
      <c r="D6" s="24">
        <v>0</v>
      </c>
      <c r="E6" s="24">
        <v>2</v>
      </c>
    </row>
    <row r="7" spans="1:5" x14ac:dyDescent="0.25">
      <c r="A7" s="31" t="s">
        <v>13</v>
      </c>
      <c r="B7" s="31" t="s">
        <v>218</v>
      </c>
      <c r="C7" s="31" t="s">
        <v>218</v>
      </c>
      <c r="D7" s="24">
        <v>1</v>
      </c>
      <c r="E7" s="24">
        <v>1</v>
      </c>
    </row>
    <row r="8" spans="1:5" x14ac:dyDescent="0.25">
      <c r="A8" s="31" t="s">
        <v>13</v>
      </c>
      <c r="B8" s="31" t="s">
        <v>218</v>
      </c>
      <c r="C8" s="31" t="s">
        <v>220</v>
      </c>
      <c r="D8" s="24">
        <v>1</v>
      </c>
      <c r="E8" s="24">
        <v>0</v>
      </c>
    </row>
    <row r="9" spans="1:5" x14ac:dyDescent="0.25">
      <c r="A9" s="31" t="s">
        <v>13</v>
      </c>
      <c r="B9" s="31" t="s">
        <v>218</v>
      </c>
      <c r="C9" s="31" t="s">
        <v>219</v>
      </c>
      <c r="D9" s="24">
        <v>1</v>
      </c>
      <c r="E9" s="24">
        <v>0</v>
      </c>
    </row>
    <row r="10" spans="1:5" x14ac:dyDescent="0.25">
      <c r="A10" s="31" t="s">
        <v>13</v>
      </c>
      <c r="B10" s="31" t="s">
        <v>219</v>
      </c>
      <c r="C10" s="31" t="s">
        <v>218</v>
      </c>
      <c r="D10" s="24">
        <v>0</v>
      </c>
      <c r="E10" s="24">
        <v>1</v>
      </c>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filterMode="1">
    <tabColor rgb="FF7030A0"/>
  </sheetPr>
  <dimension ref="A1:AE118"/>
  <sheetViews>
    <sheetView showGridLines="0" tabSelected="1" zoomScale="60" zoomScaleNormal="60" zoomScaleSheetLayoutView="51" workbookViewId="0">
      <selection activeCell="F23" sqref="F23"/>
    </sheetView>
  </sheetViews>
  <sheetFormatPr baseColWidth="10" defaultColWidth="11.42578125" defaultRowHeight="14.25" x14ac:dyDescent="0.25"/>
  <cols>
    <col min="1" max="2" width="13.7109375" style="130" customWidth="1"/>
    <col min="3" max="3" width="32" style="131" customWidth="1"/>
    <col min="4" max="4" width="14.7109375" style="132" customWidth="1"/>
    <col min="5" max="5" width="13.28515625" style="132" customWidth="1"/>
    <col min="6" max="6" width="17.85546875" style="132" customWidth="1"/>
    <col min="7" max="7" width="31.28515625" style="131" customWidth="1"/>
    <col min="8" max="8" width="42.5703125" style="131" customWidth="1"/>
    <col min="9" max="9" width="34.85546875" style="133" customWidth="1"/>
    <col min="10" max="11" width="6.140625" style="134" customWidth="1"/>
    <col min="12" max="12" width="6.140625" style="132" customWidth="1"/>
    <col min="13" max="13" width="34.5703125" style="133" customWidth="1"/>
    <col min="14" max="14" width="32.7109375" style="133" customWidth="1"/>
    <col min="15" max="15" width="4.5703125" style="130" customWidth="1"/>
    <col min="16" max="16" width="4.7109375" style="123" customWidth="1"/>
    <col min="17" max="17" width="4.28515625" style="130" customWidth="1"/>
    <col min="18" max="18" width="4" style="130" customWidth="1"/>
    <col min="19" max="19" width="5.7109375" style="135" customWidth="1"/>
    <col min="20" max="21" width="4" style="136" customWidth="1"/>
    <col min="22" max="22" width="4" style="130" customWidth="1"/>
    <col min="23" max="24" width="6" style="130" customWidth="1"/>
    <col min="25" max="25" width="6" style="132" customWidth="1"/>
    <col min="26" max="26" width="6.28515625" style="130" customWidth="1"/>
    <col min="27" max="27" width="38.28515625" style="133" customWidth="1"/>
    <col min="28" max="28" width="18.85546875" style="130" customWidth="1"/>
    <col min="29" max="29" width="15.7109375" style="130" customWidth="1"/>
    <col min="30" max="30" width="16.7109375" style="130" customWidth="1"/>
    <col min="31" max="31" width="11.42578125" style="116"/>
    <col min="32" max="16384" width="11.42578125" style="117"/>
  </cols>
  <sheetData>
    <row r="1" spans="1:31" ht="27" customHeight="1" x14ac:dyDescent="0.25">
      <c r="A1" s="220"/>
      <c r="B1" s="164"/>
      <c r="C1" s="208" t="s">
        <v>385</v>
      </c>
      <c r="D1" s="209"/>
      <c r="E1" s="209"/>
      <c r="F1" s="209"/>
      <c r="G1" s="209"/>
      <c r="H1" s="209"/>
      <c r="I1" s="209"/>
      <c r="J1" s="209"/>
      <c r="K1" s="209"/>
      <c r="L1" s="209"/>
      <c r="M1" s="209"/>
      <c r="N1" s="209"/>
      <c r="O1" s="209"/>
      <c r="P1" s="209"/>
      <c r="Q1" s="209"/>
      <c r="R1" s="209"/>
      <c r="S1" s="209"/>
      <c r="T1" s="209"/>
      <c r="U1" s="209"/>
      <c r="V1" s="209"/>
      <c r="W1" s="209"/>
      <c r="X1" s="209"/>
      <c r="Y1" s="209"/>
      <c r="Z1" s="210"/>
      <c r="AA1" s="205" t="s">
        <v>230</v>
      </c>
      <c r="AB1" s="206"/>
      <c r="AC1" s="206"/>
      <c r="AD1" s="207"/>
    </row>
    <row r="2" spans="1:31" ht="27" customHeight="1" x14ac:dyDescent="0.25">
      <c r="A2" s="221"/>
      <c r="B2" s="165"/>
      <c r="C2" s="211"/>
      <c r="D2" s="212"/>
      <c r="E2" s="212"/>
      <c r="F2" s="212"/>
      <c r="G2" s="212"/>
      <c r="H2" s="212"/>
      <c r="I2" s="212"/>
      <c r="J2" s="212"/>
      <c r="K2" s="212"/>
      <c r="L2" s="212"/>
      <c r="M2" s="212"/>
      <c r="N2" s="212"/>
      <c r="O2" s="212"/>
      <c r="P2" s="212"/>
      <c r="Q2" s="212"/>
      <c r="R2" s="212"/>
      <c r="S2" s="212"/>
      <c r="T2" s="212"/>
      <c r="U2" s="212"/>
      <c r="V2" s="212"/>
      <c r="W2" s="212"/>
      <c r="X2" s="212"/>
      <c r="Y2" s="212"/>
      <c r="Z2" s="213"/>
      <c r="AA2" s="205" t="s">
        <v>589</v>
      </c>
      <c r="AB2" s="206"/>
      <c r="AC2" s="206"/>
      <c r="AD2" s="207"/>
    </row>
    <row r="3" spans="1:31" ht="27" customHeight="1" x14ac:dyDescent="0.25">
      <c r="A3" s="222"/>
      <c r="B3" s="166"/>
      <c r="C3" s="214"/>
      <c r="D3" s="215"/>
      <c r="E3" s="215"/>
      <c r="F3" s="215"/>
      <c r="G3" s="215"/>
      <c r="H3" s="215"/>
      <c r="I3" s="215"/>
      <c r="J3" s="215"/>
      <c r="K3" s="215"/>
      <c r="L3" s="215"/>
      <c r="M3" s="215"/>
      <c r="N3" s="215"/>
      <c r="O3" s="215"/>
      <c r="P3" s="215"/>
      <c r="Q3" s="215"/>
      <c r="R3" s="215"/>
      <c r="S3" s="215"/>
      <c r="T3" s="215"/>
      <c r="U3" s="215"/>
      <c r="V3" s="215"/>
      <c r="W3" s="215"/>
      <c r="X3" s="215"/>
      <c r="Y3" s="215"/>
      <c r="Z3" s="216"/>
      <c r="AA3" s="205" t="s">
        <v>225</v>
      </c>
      <c r="AB3" s="206"/>
      <c r="AC3" s="206"/>
      <c r="AD3" s="207"/>
    </row>
    <row r="4" spans="1:31" ht="27.75" customHeight="1" x14ac:dyDescent="0.25">
      <c r="A4" s="223" t="s">
        <v>21</v>
      </c>
      <c r="B4" s="224"/>
      <c r="C4" s="224"/>
      <c r="D4" s="224"/>
      <c r="E4" s="224"/>
      <c r="F4" s="225"/>
      <c r="G4" s="226" t="s">
        <v>594</v>
      </c>
      <c r="H4" s="227"/>
      <c r="I4" s="227"/>
      <c r="J4" s="227"/>
      <c r="K4" s="227"/>
      <c r="L4" s="227"/>
      <c r="M4" s="227"/>
      <c r="N4" s="227"/>
      <c r="O4" s="227"/>
      <c r="P4" s="227"/>
      <c r="Q4" s="227"/>
      <c r="R4" s="227"/>
      <c r="S4" s="227"/>
      <c r="T4" s="227"/>
      <c r="U4" s="227"/>
      <c r="V4" s="227"/>
      <c r="W4" s="227"/>
      <c r="X4" s="227"/>
      <c r="Y4" s="227"/>
      <c r="Z4" s="227"/>
      <c r="AA4" s="227"/>
      <c r="AB4" s="227"/>
      <c r="AC4" s="227"/>
      <c r="AD4" s="228"/>
    </row>
    <row r="5" spans="1:31" ht="27.75" customHeight="1" x14ac:dyDescent="0.25">
      <c r="A5" s="223" t="s">
        <v>23</v>
      </c>
      <c r="B5" s="224"/>
      <c r="C5" s="224"/>
      <c r="D5" s="224"/>
      <c r="E5" s="224"/>
      <c r="F5" s="225"/>
      <c r="G5" s="226" t="s">
        <v>593</v>
      </c>
      <c r="H5" s="227"/>
      <c r="I5" s="227"/>
      <c r="J5" s="227"/>
      <c r="K5" s="227"/>
      <c r="L5" s="227"/>
      <c r="M5" s="227"/>
      <c r="N5" s="227"/>
      <c r="O5" s="227"/>
      <c r="P5" s="227"/>
      <c r="Q5" s="227"/>
      <c r="R5" s="227"/>
      <c r="S5" s="227"/>
      <c r="T5" s="227"/>
      <c r="U5" s="227"/>
      <c r="V5" s="227"/>
      <c r="W5" s="227"/>
      <c r="X5" s="227"/>
      <c r="Y5" s="227"/>
      <c r="Z5" s="227"/>
      <c r="AA5" s="227"/>
      <c r="AB5" s="227"/>
      <c r="AC5" s="227"/>
      <c r="AD5" s="228"/>
    </row>
    <row r="6" spans="1:31" ht="27.75" customHeight="1" x14ac:dyDescent="0.25">
      <c r="A6" s="223" t="s">
        <v>20</v>
      </c>
      <c r="B6" s="224"/>
      <c r="C6" s="224"/>
      <c r="D6" s="224"/>
      <c r="E6" s="224"/>
      <c r="F6" s="225"/>
      <c r="G6" s="226"/>
      <c r="H6" s="227"/>
      <c r="I6" s="227"/>
      <c r="J6" s="227"/>
      <c r="K6" s="227"/>
      <c r="L6" s="228"/>
      <c r="M6" s="226" t="s">
        <v>596</v>
      </c>
      <c r="N6" s="227"/>
      <c r="O6" s="227"/>
      <c r="P6" s="227"/>
      <c r="Q6" s="227"/>
      <c r="R6" s="227"/>
      <c r="S6" s="227"/>
      <c r="T6" s="227"/>
      <c r="U6" s="227"/>
      <c r="V6" s="227"/>
      <c r="W6" s="228"/>
      <c r="X6" s="118">
        <v>6</v>
      </c>
      <c r="Y6" s="118">
        <v>10</v>
      </c>
      <c r="Z6" s="118">
        <v>2021</v>
      </c>
      <c r="AA6" s="226"/>
      <c r="AB6" s="227"/>
      <c r="AC6" s="227"/>
      <c r="AD6" s="228"/>
    </row>
    <row r="7" spans="1:31" ht="27.75" customHeight="1" thickBot="1" x14ac:dyDescent="0.3">
      <c r="A7" s="217" t="s">
        <v>19</v>
      </c>
      <c r="B7" s="218"/>
      <c r="C7" s="218"/>
      <c r="D7" s="218"/>
      <c r="E7" s="218"/>
      <c r="F7" s="218"/>
      <c r="G7" s="218"/>
      <c r="H7" s="218"/>
      <c r="I7" s="218"/>
      <c r="J7" s="218"/>
      <c r="K7" s="218"/>
      <c r="L7" s="218"/>
      <c r="M7" s="218"/>
      <c r="N7" s="218"/>
      <c r="O7" s="218"/>
      <c r="P7" s="218"/>
      <c r="Q7" s="218"/>
      <c r="R7" s="218"/>
      <c r="S7" s="218"/>
      <c r="T7" s="218"/>
      <c r="U7" s="218"/>
      <c r="V7" s="218"/>
      <c r="W7" s="218"/>
      <c r="X7" s="218"/>
      <c r="Y7" s="218"/>
      <c r="Z7" s="218"/>
      <c r="AA7" s="218"/>
      <c r="AB7" s="218"/>
      <c r="AC7" s="218"/>
      <c r="AD7" s="219"/>
    </row>
    <row r="8" spans="1:31" ht="27.75" customHeight="1" thickBot="1" x14ac:dyDescent="0.3">
      <c r="A8" s="229" t="s">
        <v>231</v>
      </c>
      <c r="B8" s="229"/>
      <c r="C8" s="229"/>
      <c r="D8" s="229"/>
      <c r="E8" s="229"/>
      <c r="F8" s="229"/>
      <c r="G8" s="229"/>
      <c r="H8" s="229"/>
      <c r="I8" s="229"/>
      <c r="J8" s="229"/>
      <c r="K8" s="229"/>
      <c r="L8" s="229"/>
      <c r="M8" s="229" t="s">
        <v>233</v>
      </c>
      <c r="N8" s="229"/>
      <c r="O8" s="229"/>
      <c r="P8" s="229"/>
      <c r="Q8" s="229"/>
      <c r="R8" s="229"/>
      <c r="S8" s="229"/>
      <c r="T8" s="229"/>
      <c r="U8" s="229"/>
      <c r="V8" s="229"/>
      <c r="W8" s="229"/>
      <c r="X8" s="229"/>
      <c r="Y8" s="229"/>
      <c r="Z8" s="229"/>
      <c r="AA8" s="229"/>
      <c r="AB8" s="201" t="s">
        <v>6</v>
      </c>
      <c r="AC8" s="202" t="s">
        <v>18</v>
      </c>
      <c r="AD8" s="202" t="s">
        <v>251</v>
      </c>
      <c r="AE8" s="117"/>
    </row>
    <row r="9" spans="1:31" ht="15" customHeight="1" thickBot="1" x14ac:dyDescent="0.3">
      <c r="A9" s="232" t="s">
        <v>1</v>
      </c>
      <c r="B9" s="230" t="s">
        <v>709</v>
      </c>
      <c r="C9" s="202" t="s">
        <v>2</v>
      </c>
      <c r="D9" s="202" t="s">
        <v>597</v>
      </c>
      <c r="E9" s="202" t="s">
        <v>405</v>
      </c>
      <c r="F9" s="202" t="s">
        <v>569</v>
      </c>
      <c r="G9" s="202" t="s">
        <v>229</v>
      </c>
      <c r="H9" s="202" t="s">
        <v>398</v>
      </c>
      <c r="I9" s="202" t="s">
        <v>397</v>
      </c>
      <c r="J9" s="201" t="s">
        <v>568</v>
      </c>
      <c r="K9" s="201"/>
      <c r="L9" s="201"/>
      <c r="M9" s="201" t="s">
        <v>5</v>
      </c>
      <c r="N9" s="202" t="s">
        <v>232</v>
      </c>
      <c r="O9" s="201" t="s">
        <v>410</v>
      </c>
      <c r="P9" s="201"/>
      <c r="Q9" s="201" t="s">
        <v>417</v>
      </c>
      <c r="R9" s="201"/>
      <c r="S9" s="201"/>
      <c r="T9" s="201"/>
      <c r="U9" s="201"/>
      <c r="V9" s="201"/>
      <c r="W9" s="201" t="s">
        <v>570</v>
      </c>
      <c r="X9" s="201"/>
      <c r="Y9" s="201"/>
      <c r="Z9" s="203" t="s">
        <v>460</v>
      </c>
      <c r="AA9" s="201" t="s">
        <v>17</v>
      </c>
      <c r="AB9" s="201"/>
      <c r="AC9" s="202"/>
      <c r="AD9" s="202"/>
      <c r="AE9" s="117"/>
    </row>
    <row r="10" spans="1:31" s="122" customFormat="1" ht="154.5" customHeight="1" thickBot="1" x14ac:dyDescent="0.3">
      <c r="A10" s="232"/>
      <c r="B10" s="231"/>
      <c r="C10" s="202"/>
      <c r="D10" s="202"/>
      <c r="E10" s="202"/>
      <c r="F10" s="202"/>
      <c r="G10" s="202"/>
      <c r="H10" s="202"/>
      <c r="I10" s="202"/>
      <c r="J10" s="121" t="s">
        <v>3</v>
      </c>
      <c r="K10" s="121" t="s">
        <v>4</v>
      </c>
      <c r="L10" s="121" t="s">
        <v>7</v>
      </c>
      <c r="M10" s="201"/>
      <c r="N10" s="202"/>
      <c r="O10" s="119" t="s">
        <v>3</v>
      </c>
      <c r="P10" s="119" t="s">
        <v>4</v>
      </c>
      <c r="Q10" s="119" t="s">
        <v>411</v>
      </c>
      <c r="R10" s="119" t="s">
        <v>412</v>
      </c>
      <c r="S10" s="120" t="s">
        <v>413</v>
      </c>
      <c r="T10" s="119" t="s">
        <v>414</v>
      </c>
      <c r="U10" s="119" t="s">
        <v>415</v>
      </c>
      <c r="V10" s="119" t="s">
        <v>416</v>
      </c>
      <c r="W10" s="121" t="s">
        <v>3</v>
      </c>
      <c r="X10" s="121" t="s">
        <v>4</v>
      </c>
      <c r="Y10" s="121" t="s">
        <v>7</v>
      </c>
      <c r="Z10" s="203"/>
      <c r="AA10" s="201"/>
      <c r="AB10" s="201"/>
      <c r="AC10" s="202"/>
      <c r="AD10" s="202"/>
    </row>
    <row r="11" spans="1:31" ht="102" hidden="1" customHeight="1" thickBot="1" x14ac:dyDescent="0.3">
      <c r="A11" s="204" t="s">
        <v>598</v>
      </c>
      <c r="B11" s="204" t="s">
        <v>711</v>
      </c>
      <c r="C11" s="246" t="s">
        <v>399</v>
      </c>
      <c r="D11" s="202" t="s">
        <v>599</v>
      </c>
      <c r="E11" s="202" t="s">
        <v>334</v>
      </c>
      <c r="F11" s="202" t="s">
        <v>328</v>
      </c>
      <c r="G11" s="242" t="s">
        <v>271</v>
      </c>
      <c r="H11" s="242" t="s">
        <v>272</v>
      </c>
      <c r="I11" s="242" t="s">
        <v>391</v>
      </c>
      <c r="J11" s="203" t="s">
        <v>302</v>
      </c>
      <c r="K11" s="203" t="s">
        <v>307</v>
      </c>
      <c r="L11" s="204" t="str">
        <f>VLOOKUP(J11 &amp;" " &amp; K11,'Criterio Probabilida - Impacto'!$D$35:$F$59,2,FALSE)</f>
        <v>ZONA DE RIESGO ALTA</v>
      </c>
      <c r="M11" s="144" t="s">
        <v>511</v>
      </c>
      <c r="N11" s="144" t="s">
        <v>512</v>
      </c>
      <c r="O11" s="145" t="str">
        <f t="shared" ref="O11:O39" si="0">IF(OR(Q11="Preventivo",Q11="Detectivo"),"X","")</f>
        <v>X</v>
      </c>
      <c r="P11" s="146" t="str">
        <f t="shared" ref="P11:P39" si="1">IF(Q11="Correctivo","X","")</f>
        <v/>
      </c>
      <c r="Q11" s="121" t="s">
        <v>445</v>
      </c>
      <c r="R11" s="121" t="s">
        <v>450</v>
      </c>
      <c r="S11" s="147">
        <f t="shared" ref="S11:S39" si="2">IF(AND(Q11="Preventivo",R11="Automática"),50%,IF(AND(Q11="Preventivo",R11="Manual"),40%,IF(AND(Q11="Detectivo",R11="Automática"),40%,IF(AND(Q11="Detectivo",R11="Manual"),30%,IF(AND(Q11="Correctivo",R11="Automática"),35%,IF(AND(Q11="Correctivo",R11="Manual"),25%,""))))))</f>
        <v>0.5</v>
      </c>
      <c r="T11" s="121" t="s">
        <v>452</v>
      </c>
      <c r="U11" s="121" t="s">
        <v>454</v>
      </c>
      <c r="V11" s="121" t="s">
        <v>457</v>
      </c>
      <c r="W11" s="203" t="s">
        <v>301</v>
      </c>
      <c r="X11" s="203" t="s">
        <v>307</v>
      </c>
      <c r="Y11" s="204" t="str">
        <f>VLOOKUP(W11 &amp;" " &amp; X11,'Criterio Probabilida - Impacto'!$D$35:$F$59,2,FALSE)</f>
        <v>ZONA DE RIESGO ALTA</v>
      </c>
      <c r="Z11" s="203" t="s">
        <v>574</v>
      </c>
      <c r="AA11" s="242" t="s">
        <v>273</v>
      </c>
      <c r="AB11" s="202" t="s">
        <v>252</v>
      </c>
      <c r="AC11" s="201" t="s">
        <v>16</v>
      </c>
      <c r="AD11" s="201" t="s">
        <v>203</v>
      </c>
      <c r="AE11" s="117"/>
    </row>
    <row r="12" spans="1:31" ht="102" hidden="1" customHeight="1" thickBot="1" x14ac:dyDescent="0.3">
      <c r="A12" s="204"/>
      <c r="B12" s="204"/>
      <c r="C12" s="242"/>
      <c r="D12" s="202"/>
      <c r="E12" s="202"/>
      <c r="F12" s="202"/>
      <c r="G12" s="242"/>
      <c r="H12" s="242"/>
      <c r="I12" s="242"/>
      <c r="J12" s="203"/>
      <c r="K12" s="203"/>
      <c r="L12" s="204"/>
      <c r="M12" s="144" t="s">
        <v>539</v>
      </c>
      <c r="N12" s="144" t="s">
        <v>513</v>
      </c>
      <c r="O12" s="145" t="str">
        <f t="shared" si="0"/>
        <v>X</v>
      </c>
      <c r="P12" s="146" t="str">
        <f t="shared" si="1"/>
        <v/>
      </c>
      <c r="Q12" s="121" t="s">
        <v>445</v>
      </c>
      <c r="R12" s="121" t="s">
        <v>450</v>
      </c>
      <c r="S12" s="147">
        <f t="shared" si="2"/>
        <v>0.5</v>
      </c>
      <c r="T12" s="121" t="s">
        <v>452</v>
      </c>
      <c r="U12" s="121" t="s">
        <v>454</v>
      </c>
      <c r="V12" s="121" t="s">
        <v>457</v>
      </c>
      <c r="W12" s="203"/>
      <c r="X12" s="203"/>
      <c r="Y12" s="204"/>
      <c r="Z12" s="203"/>
      <c r="AA12" s="242"/>
      <c r="AB12" s="202"/>
      <c r="AC12" s="201"/>
      <c r="AD12" s="201"/>
      <c r="AE12" s="117"/>
    </row>
    <row r="13" spans="1:31" ht="138.75" hidden="1" customHeight="1" thickBot="1" x14ac:dyDescent="0.3">
      <c r="A13" s="204"/>
      <c r="B13" s="204"/>
      <c r="C13" s="242"/>
      <c r="D13" s="202"/>
      <c r="E13" s="202"/>
      <c r="F13" s="202"/>
      <c r="G13" s="242"/>
      <c r="H13" s="242"/>
      <c r="I13" s="242"/>
      <c r="J13" s="203"/>
      <c r="K13" s="203"/>
      <c r="L13" s="204"/>
      <c r="M13" s="144" t="s">
        <v>510</v>
      </c>
      <c r="N13" s="144" t="s">
        <v>514</v>
      </c>
      <c r="O13" s="145" t="str">
        <f t="shared" si="0"/>
        <v>X</v>
      </c>
      <c r="P13" s="146" t="str">
        <f t="shared" si="1"/>
        <v/>
      </c>
      <c r="Q13" s="121" t="s">
        <v>445</v>
      </c>
      <c r="R13" s="121" t="s">
        <v>450</v>
      </c>
      <c r="S13" s="147">
        <f t="shared" si="2"/>
        <v>0.5</v>
      </c>
      <c r="T13" s="121" t="s">
        <v>452</v>
      </c>
      <c r="U13" s="121" t="s">
        <v>454</v>
      </c>
      <c r="V13" s="121" t="s">
        <v>457</v>
      </c>
      <c r="W13" s="203"/>
      <c r="X13" s="203"/>
      <c r="Y13" s="204"/>
      <c r="Z13" s="203"/>
      <c r="AA13" s="242"/>
      <c r="AB13" s="202"/>
      <c r="AC13" s="201"/>
      <c r="AD13" s="201"/>
      <c r="AE13" s="117"/>
    </row>
    <row r="14" spans="1:31" s="125" customFormat="1" ht="235.5" hidden="1" customHeight="1" thickBot="1" x14ac:dyDescent="0.3">
      <c r="A14" s="169" t="s">
        <v>600</v>
      </c>
      <c r="B14" s="169" t="s">
        <v>711</v>
      </c>
      <c r="C14" s="175" t="s">
        <v>515</v>
      </c>
      <c r="D14" s="168" t="s">
        <v>599</v>
      </c>
      <c r="E14" s="168" t="s">
        <v>334</v>
      </c>
      <c r="F14" s="168" t="s">
        <v>328</v>
      </c>
      <c r="G14" s="170" t="s">
        <v>277</v>
      </c>
      <c r="H14" s="170" t="s">
        <v>278</v>
      </c>
      <c r="I14" s="144" t="s">
        <v>279</v>
      </c>
      <c r="J14" s="148" t="s">
        <v>303</v>
      </c>
      <c r="K14" s="148" t="s">
        <v>307</v>
      </c>
      <c r="L14" s="121" t="str">
        <f>VLOOKUP(J14 &amp;" " &amp; K14,'Criterio Probabilida - Impacto'!$D$35:$F$59,2,FALSE)</f>
        <v>ZONA DE RIESGO ALTA</v>
      </c>
      <c r="M14" s="144" t="s">
        <v>280</v>
      </c>
      <c r="N14" s="144" t="s">
        <v>254</v>
      </c>
      <c r="O14" s="145" t="str">
        <f t="shared" si="0"/>
        <v>X</v>
      </c>
      <c r="P14" s="146" t="str">
        <f t="shared" si="1"/>
        <v/>
      </c>
      <c r="Q14" s="121" t="s">
        <v>445</v>
      </c>
      <c r="R14" s="121" t="s">
        <v>451</v>
      </c>
      <c r="S14" s="147">
        <f t="shared" si="2"/>
        <v>0.4</v>
      </c>
      <c r="T14" s="121" t="s">
        <v>452</v>
      </c>
      <c r="U14" s="121" t="s">
        <v>454</v>
      </c>
      <c r="V14" s="121" t="s">
        <v>457</v>
      </c>
      <c r="W14" s="148" t="s">
        <v>302</v>
      </c>
      <c r="X14" s="148" t="s">
        <v>307</v>
      </c>
      <c r="Y14" s="121" t="str">
        <f>VLOOKUP(W14 &amp;" " &amp; X14,'Criterio Probabilida - Impacto'!$D$35:$F$59,2,FALSE)</f>
        <v>ZONA DE RIESGO ALTA</v>
      </c>
      <c r="Z14" s="148" t="s">
        <v>574</v>
      </c>
      <c r="AA14" s="149" t="s">
        <v>601</v>
      </c>
      <c r="AB14" s="145" t="s">
        <v>252</v>
      </c>
      <c r="AC14" s="146" t="s">
        <v>16</v>
      </c>
      <c r="AD14" s="145" t="s">
        <v>203</v>
      </c>
    </row>
    <row r="15" spans="1:31" ht="270" hidden="1" customHeight="1" thickBot="1" x14ac:dyDescent="0.3">
      <c r="A15" s="169" t="s">
        <v>600</v>
      </c>
      <c r="B15" s="169"/>
      <c r="C15" s="175" t="s">
        <v>602</v>
      </c>
      <c r="D15" s="168" t="s">
        <v>599</v>
      </c>
      <c r="E15" s="168" t="s">
        <v>406</v>
      </c>
      <c r="F15" s="168" t="s">
        <v>532</v>
      </c>
      <c r="G15" s="170" t="s">
        <v>281</v>
      </c>
      <c r="H15" s="170" t="s">
        <v>282</v>
      </c>
      <c r="I15" s="144" t="s">
        <v>283</v>
      </c>
      <c r="J15" s="148" t="s">
        <v>303</v>
      </c>
      <c r="K15" s="148" t="s">
        <v>307</v>
      </c>
      <c r="L15" s="121" t="str">
        <f>VLOOKUP(J15 &amp;" " &amp; K15,'Criterio Probabilida - Impacto'!$D$35:$F$59,2,FALSE)</f>
        <v>ZONA DE RIESGO ALTA</v>
      </c>
      <c r="M15" s="144" t="s">
        <v>284</v>
      </c>
      <c r="N15" s="144" t="s">
        <v>285</v>
      </c>
      <c r="O15" s="145" t="str">
        <f t="shared" si="0"/>
        <v>X</v>
      </c>
      <c r="P15" s="146" t="str">
        <f t="shared" si="1"/>
        <v/>
      </c>
      <c r="Q15" s="121" t="s">
        <v>445</v>
      </c>
      <c r="R15" s="121" t="s">
        <v>450</v>
      </c>
      <c r="S15" s="147">
        <f t="shared" si="2"/>
        <v>0.5</v>
      </c>
      <c r="T15" s="121" t="s">
        <v>452</v>
      </c>
      <c r="U15" s="121" t="s">
        <v>454</v>
      </c>
      <c r="V15" s="121" t="s">
        <v>457</v>
      </c>
      <c r="W15" s="148" t="s">
        <v>302</v>
      </c>
      <c r="X15" s="148" t="s">
        <v>307</v>
      </c>
      <c r="Y15" s="121" t="str">
        <f>VLOOKUP(W15 &amp;" " &amp; X15,'Criterio Probabilida - Impacto'!$D$35:$F$59,2,FALSE)</f>
        <v>ZONA DE RIESGO ALTA</v>
      </c>
      <c r="Z15" s="148" t="s">
        <v>574</v>
      </c>
      <c r="AA15" s="144" t="s">
        <v>601</v>
      </c>
      <c r="AB15" s="145" t="s">
        <v>252</v>
      </c>
      <c r="AC15" s="146" t="s">
        <v>16</v>
      </c>
      <c r="AD15" s="146" t="s">
        <v>204</v>
      </c>
      <c r="AE15" s="117"/>
    </row>
    <row r="16" spans="1:31" ht="251.25" hidden="1" customHeight="1" thickBot="1" x14ac:dyDescent="0.3">
      <c r="A16" s="169" t="s">
        <v>600</v>
      </c>
      <c r="B16" s="169"/>
      <c r="C16" s="175" t="s">
        <v>592</v>
      </c>
      <c r="D16" s="168" t="s">
        <v>595</v>
      </c>
      <c r="E16" s="168" t="s">
        <v>334</v>
      </c>
      <c r="F16" s="168" t="s">
        <v>328</v>
      </c>
      <c r="G16" s="170" t="s">
        <v>540</v>
      </c>
      <c r="H16" s="170" t="s">
        <v>603</v>
      </c>
      <c r="I16" s="144" t="s">
        <v>604</v>
      </c>
      <c r="J16" s="148" t="s">
        <v>304</v>
      </c>
      <c r="K16" s="148" t="s">
        <v>307</v>
      </c>
      <c r="L16" s="121" t="str">
        <f>VLOOKUP(J16 &amp;" " &amp; K16,'Criterio Probabilida - Impacto'!$D$35:$F$59,2,FALSE)</f>
        <v>ZONA DE RIESGO ALTA</v>
      </c>
      <c r="M16" s="144" t="s">
        <v>605</v>
      </c>
      <c r="N16" s="144" t="s">
        <v>312</v>
      </c>
      <c r="O16" s="145" t="str">
        <f t="shared" si="0"/>
        <v>X</v>
      </c>
      <c r="P16" s="146" t="str">
        <f t="shared" si="1"/>
        <v/>
      </c>
      <c r="Q16" s="121" t="s">
        <v>445</v>
      </c>
      <c r="R16" s="121" t="s">
        <v>451</v>
      </c>
      <c r="S16" s="147">
        <f t="shared" si="2"/>
        <v>0.4</v>
      </c>
      <c r="T16" s="121" t="s">
        <v>452</v>
      </c>
      <c r="U16" s="121" t="s">
        <v>454</v>
      </c>
      <c r="V16" s="121" t="s">
        <v>457</v>
      </c>
      <c r="W16" s="148" t="s">
        <v>302</v>
      </c>
      <c r="X16" s="148" t="s">
        <v>307</v>
      </c>
      <c r="Y16" s="121" t="str">
        <f>VLOOKUP(W16 &amp;" " &amp; X16,'Criterio Probabilida - Impacto'!$D$35:$F$59,2,FALSE)</f>
        <v>ZONA DE RIESGO ALTA</v>
      </c>
      <c r="Z16" s="148" t="s">
        <v>574</v>
      </c>
      <c r="AA16" s="144" t="s">
        <v>606</v>
      </c>
      <c r="AB16" s="145" t="s">
        <v>253</v>
      </c>
      <c r="AC16" s="146" t="s">
        <v>16</v>
      </c>
      <c r="AD16" s="146" t="s">
        <v>203</v>
      </c>
      <c r="AE16" s="117"/>
    </row>
    <row r="17" spans="1:31" s="137" customFormat="1" ht="409.5" hidden="1" customHeight="1" thickBot="1" x14ac:dyDescent="0.3">
      <c r="A17" s="150" t="s">
        <v>607</v>
      </c>
      <c r="B17" s="150"/>
      <c r="C17" s="176" t="s">
        <v>516</v>
      </c>
      <c r="D17" s="151" t="s">
        <v>595</v>
      </c>
      <c r="E17" s="151" t="s">
        <v>334</v>
      </c>
      <c r="F17" s="151" t="s">
        <v>328</v>
      </c>
      <c r="G17" s="170" t="s">
        <v>392</v>
      </c>
      <c r="H17" s="170" t="s">
        <v>393</v>
      </c>
      <c r="I17" s="144" t="s">
        <v>394</v>
      </c>
      <c r="J17" s="152" t="s">
        <v>304</v>
      </c>
      <c r="K17" s="152" t="s">
        <v>306</v>
      </c>
      <c r="L17" s="150" t="str">
        <f>VLOOKUP(J17 &amp;" " &amp; K17,'Criterio Probabilida - Impacto'!$D$35:$F$59,2,FALSE)</f>
        <v>ZONA DE RIESGO ALTA</v>
      </c>
      <c r="M17" s="144" t="s">
        <v>395</v>
      </c>
      <c r="N17" s="149" t="s">
        <v>396</v>
      </c>
      <c r="O17" s="145" t="str">
        <f t="shared" si="0"/>
        <v>X</v>
      </c>
      <c r="P17" s="146" t="str">
        <f t="shared" si="1"/>
        <v/>
      </c>
      <c r="Q17" s="121" t="s">
        <v>447</v>
      </c>
      <c r="R17" s="121" t="s">
        <v>451</v>
      </c>
      <c r="S17" s="147">
        <f t="shared" si="2"/>
        <v>0.3</v>
      </c>
      <c r="T17" s="150" t="s">
        <v>453</v>
      </c>
      <c r="U17" s="150" t="s">
        <v>454</v>
      </c>
      <c r="V17" s="150" t="s">
        <v>457</v>
      </c>
      <c r="W17" s="152" t="s">
        <v>301</v>
      </c>
      <c r="X17" s="152" t="s">
        <v>306</v>
      </c>
      <c r="Y17" s="150" t="str">
        <f>VLOOKUP(W17 &amp;" " &amp; X17,'Criterio Probabilida - Impacto'!$D$35:$F$59,2,FALSE)</f>
        <v>ZONA DE RIESGO MODERADA</v>
      </c>
      <c r="Z17" s="152" t="s">
        <v>574</v>
      </c>
      <c r="AA17" s="144" t="s">
        <v>608</v>
      </c>
      <c r="AB17" s="151" t="s">
        <v>609</v>
      </c>
      <c r="AC17" s="146" t="s">
        <v>16</v>
      </c>
      <c r="AD17" s="153" t="s">
        <v>203</v>
      </c>
    </row>
    <row r="18" spans="1:31" ht="326.25" customHeight="1" thickBot="1" x14ac:dyDescent="0.3">
      <c r="A18" s="169" t="s">
        <v>610</v>
      </c>
      <c r="B18" s="169"/>
      <c r="C18" s="170" t="s">
        <v>678</v>
      </c>
      <c r="D18" s="168" t="s">
        <v>611</v>
      </c>
      <c r="E18" s="168" t="s">
        <v>612</v>
      </c>
      <c r="F18" s="168" t="s">
        <v>498</v>
      </c>
      <c r="G18" s="170" t="s">
        <v>259</v>
      </c>
      <c r="H18" s="170" t="s">
        <v>666</v>
      </c>
      <c r="I18" s="144" t="s">
        <v>667</v>
      </c>
      <c r="J18" s="148" t="s">
        <v>303</v>
      </c>
      <c r="K18" s="148" t="s">
        <v>307</v>
      </c>
      <c r="L18" s="121" t="str">
        <f>VLOOKUP(J18 &amp;" " &amp; K18,'Criterio Probabilida - Impacto'!$D$35:$F$59,2,FALSE)</f>
        <v>ZONA DE RIESGO ALTA</v>
      </c>
      <c r="M18" s="144" t="s">
        <v>260</v>
      </c>
      <c r="N18" s="144" t="s">
        <v>680</v>
      </c>
      <c r="O18" s="145" t="str">
        <f t="shared" si="0"/>
        <v>X</v>
      </c>
      <c r="P18" s="146" t="str">
        <f t="shared" si="1"/>
        <v/>
      </c>
      <c r="Q18" s="121" t="s">
        <v>445</v>
      </c>
      <c r="R18" s="121" t="s">
        <v>450</v>
      </c>
      <c r="S18" s="147">
        <f t="shared" si="2"/>
        <v>0.5</v>
      </c>
      <c r="T18" s="121" t="s">
        <v>452</v>
      </c>
      <c r="U18" s="121" t="s">
        <v>455</v>
      </c>
      <c r="V18" s="121" t="s">
        <v>457</v>
      </c>
      <c r="W18" s="148" t="s">
        <v>302</v>
      </c>
      <c r="X18" s="148" t="s">
        <v>307</v>
      </c>
      <c r="Y18" s="121" t="str">
        <f>VLOOKUP(W18 &amp;" " &amp; X18,'Criterio Probabilida - Impacto'!$D$35:$F$59,2,FALSE)</f>
        <v>ZONA DE RIESGO ALTA</v>
      </c>
      <c r="Z18" s="148" t="s">
        <v>572</v>
      </c>
      <c r="AA18" s="144" t="s">
        <v>664</v>
      </c>
      <c r="AB18" s="145" t="s">
        <v>509</v>
      </c>
      <c r="AC18" s="146" t="s">
        <v>16</v>
      </c>
      <c r="AD18" s="146" t="s">
        <v>203</v>
      </c>
      <c r="AE18" s="117"/>
    </row>
    <row r="19" spans="1:31" ht="360" customHeight="1" thickBot="1" x14ac:dyDescent="0.3">
      <c r="A19" s="169" t="s">
        <v>610</v>
      </c>
      <c r="B19" s="169" t="s">
        <v>712</v>
      </c>
      <c r="C19" s="149" t="s">
        <v>517</v>
      </c>
      <c r="D19" s="151" t="s">
        <v>595</v>
      </c>
      <c r="E19" s="151" t="s">
        <v>612</v>
      </c>
      <c r="F19" s="168" t="s">
        <v>533</v>
      </c>
      <c r="G19" s="170" t="s">
        <v>266</v>
      </c>
      <c r="H19" s="170" t="s">
        <v>267</v>
      </c>
      <c r="I19" s="144" t="s">
        <v>268</v>
      </c>
      <c r="J19" s="148" t="s">
        <v>303</v>
      </c>
      <c r="K19" s="148" t="s">
        <v>306</v>
      </c>
      <c r="L19" s="121" t="str">
        <f>VLOOKUP(J19 &amp;" " &amp; K19,'Criterio Probabilida - Impacto'!$D$35:$F$59,2,FALSE)</f>
        <v>ZONA DE RIESGO MODERADA</v>
      </c>
      <c r="M19" s="144" t="s">
        <v>669</v>
      </c>
      <c r="N19" s="149" t="s">
        <v>668</v>
      </c>
      <c r="O19" s="145" t="str">
        <f t="shared" si="0"/>
        <v>X</v>
      </c>
      <c r="P19" s="146" t="str">
        <f t="shared" si="1"/>
        <v/>
      </c>
      <c r="Q19" s="121" t="s">
        <v>445</v>
      </c>
      <c r="R19" s="121" t="s">
        <v>450</v>
      </c>
      <c r="S19" s="147">
        <f t="shared" si="2"/>
        <v>0.5</v>
      </c>
      <c r="T19" s="150" t="s">
        <v>452</v>
      </c>
      <c r="U19" s="150" t="s">
        <v>454</v>
      </c>
      <c r="V19" s="150" t="s">
        <v>457</v>
      </c>
      <c r="W19" s="148" t="s">
        <v>302</v>
      </c>
      <c r="X19" s="148" t="s">
        <v>306</v>
      </c>
      <c r="Y19" s="121" t="str">
        <f>VLOOKUP(W19 &amp;" " &amp; X19,'Criterio Probabilida - Impacto'!$D$35:$F$59,2,FALSE)</f>
        <v>ZONA DE RIESGO MODERADA</v>
      </c>
      <c r="Z19" s="148" t="s">
        <v>572</v>
      </c>
      <c r="AA19" s="144" t="s">
        <v>613</v>
      </c>
      <c r="AB19" s="145" t="s">
        <v>509</v>
      </c>
      <c r="AC19" s="146" t="s">
        <v>16</v>
      </c>
      <c r="AD19" s="146" t="s">
        <v>203</v>
      </c>
      <c r="AE19" s="117"/>
    </row>
    <row r="20" spans="1:31" ht="61.5" hidden="1" customHeight="1" thickBot="1" x14ac:dyDescent="0.3">
      <c r="A20" s="169" t="s">
        <v>293</v>
      </c>
      <c r="B20" s="169" t="s">
        <v>710</v>
      </c>
      <c r="C20" s="170" t="s">
        <v>518</v>
      </c>
      <c r="D20" s="168" t="s">
        <v>599</v>
      </c>
      <c r="E20" s="168" t="s">
        <v>334</v>
      </c>
      <c r="F20" s="168" t="s">
        <v>535</v>
      </c>
      <c r="G20" s="170" t="s">
        <v>614</v>
      </c>
      <c r="H20" s="170" t="s">
        <v>615</v>
      </c>
      <c r="I20" s="144" t="s">
        <v>616</v>
      </c>
      <c r="J20" s="148" t="s">
        <v>305</v>
      </c>
      <c r="K20" s="148" t="s">
        <v>307</v>
      </c>
      <c r="L20" s="121" t="str">
        <f>VLOOKUP(J20 &amp;" " &amp; K20,'Criterio Probabilida - Impacto'!$D$35:$F$59,2,FALSE)</f>
        <v>ZONA DE RIESGO ALTA</v>
      </c>
      <c r="M20" s="144" t="s">
        <v>617</v>
      </c>
      <c r="N20" s="149" t="s">
        <v>618</v>
      </c>
      <c r="O20" s="145" t="str">
        <f t="shared" si="0"/>
        <v>X</v>
      </c>
      <c r="P20" s="146" t="str">
        <f t="shared" si="1"/>
        <v/>
      </c>
      <c r="Q20" s="121" t="s">
        <v>445</v>
      </c>
      <c r="R20" s="121" t="s">
        <v>450</v>
      </c>
      <c r="S20" s="147">
        <f t="shared" si="2"/>
        <v>0.5</v>
      </c>
      <c r="T20" s="150" t="s">
        <v>452</v>
      </c>
      <c r="U20" s="150" t="s">
        <v>454</v>
      </c>
      <c r="V20" s="150" t="s">
        <v>457</v>
      </c>
      <c r="W20" s="154" t="s">
        <v>303</v>
      </c>
      <c r="X20" s="154" t="s">
        <v>307</v>
      </c>
      <c r="Y20" s="155" t="str">
        <f>VLOOKUP(W20 &amp;" " &amp; X20,'Criterio Probabilida - Impacto'!$D$35:$F$59,2,FALSE)</f>
        <v>ZONA DE RIESGO ALTA</v>
      </c>
      <c r="Z20" s="154" t="s">
        <v>572</v>
      </c>
      <c r="AA20" s="144" t="s">
        <v>619</v>
      </c>
      <c r="AB20" s="146" t="s">
        <v>255</v>
      </c>
      <c r="AC20" s="146" t="s">
        <v>16</v>
      </c>
      <c r="AD20" s="146" t="s">
        <v>203</v>
      </c>
      <c r="AE20" s="117"/>
    </row>
    <row r="21" spans="1:31" ht="251.25" hidden="1" customHeight="1" thickBot="1" x14ac:dyDescent="0.3">
      <c r="A21" s="169" t="s">
        <v>286</v>
      </c>
      <c r="B21" s="169"/>
      <c r="C21" s="170" t="s">
        <v>543</v>
      </c>
      <c r="D21" s="168" t="s">
        <v>611</v>
      </c>
      <c r="E21" s="168" t="s">
        <v>334</v>
      </c>
      <c r="F21" s="168" t="s">
        <v>328</v>
      </c>
      <c r="G21" s="170" t="s">
        <v>544</v>
      </c>
      <c r="H21" s="170" t="s">
        <v>545</v>
      </c>
      <c r="I21" s="167" t="s">
        <v>546</v>
      </c>
      <c r="J21" s="148" t="s">
        <v>304</v>
      </c>
      <c r="K21" s="148" t="s">
        <v>307</v>
      </c>
      <c r="L21" s="121" t="str">
        <f>VLOOKUP(J21 &amp;" " &amp; K21,'Criterio Probabilida - Impacto'!$D$35:$F$59,2,FALSE)</f>
        <v>ZONA DE RIESGO ALTA</v>
      </c>
      <c r="M21" s="144" t="s">
        <v>548</v>
      </c>
      <c r="N21" s="144" t="s">
        <v>547</v>
      </c>
      <c r="O21" s="145" t="str">
        <f t="shared" si="0"/>
        <v>X</v>
      </c>
      <c r="P21" s="146" t="str">
        <f t="shared" si="1"/>
        <v/>
      </c>
      <c r="Q21" s="121" t="s">
        <v>445</v>
      </c>
      <c r="R21" s="121" t="s">
        <v>451</v>
      </c>
      <c r="S21" s="147">
        <f t="shared" si="2"/>
        <v>0.4</v>
      </c>
      <c r="T21" s="121" t="s">
        <v>452</v>
      </c>
      <c r="U21" s="121" t="s">
        <v>454</v>
      </c>
      <c r="V21" s="121" t="s">
        <v>457</v>
      </c>
      <c r="W21" s="152" t="s">
        <v>302</v>
      </c>
      <c r="X21" s="152" t="s">
        <v>307</v>
      </c>
      <c r="Y21" s="150" t="str">
        <f>VLOOKUP(W21 &amp;" " &amp; X21,'Criterio Probabilida - Impacto'!$D$35:$F$59,2,FALSE)</f>
        <v>ZONA DE RIESGO ALTA</v>
      </c>
      <c r="Z21" s="154" t="s">
        <v>572</v>
      </c>
      <c r="AA21" s="144" t="s">
        <v>620</v>
      </c>
      <c r="AB21" s="145" t="s">
        <v>255</v>
      </c>
      <c r="AC21" s="146"/>
      <c r="AD21" s="146" t="s">
        <v>203</v>
      </c>
      <c r="AE21" s="117"/>
    </row>
    <row r="22" spans="1:31" ht="257.25" hidden="1" customHeight="1" thickBot="1" x14ac:dyDescent="0.3">
      <c r="A22" s="169" t="s">
        <v>294</v>
      </c>
      <c r="B22" s="169"/>
      <c r="C22" s="170" t="s">
        <v>583</v>
      </c>
      <c r="D22" s="168" t="s">
        <v>599</v>
      </c>
      <c r="E22" s="168" t="s">
        <v>334</v>
      </c>
      <c r="F22" s="168" t="s">
        <v>535</v>
      </c>
      <c r="G22" s="170" t="s">
        <v>256</v>
      </c>
      <c r="H22" s="170" t="s">
        <v>675</v>
      </c>
      <c r="I22" s="144" t="s">
        <v>257</v>
      </c>
      <c r="J22" s="148" t="s">
        <v>303</v>
      </c>
      <c r="K22" s="148" t="s">
        <v>307</v>
      </c>
      <c r="L22" s="121" t="str">
        <f>VLOOKUP(J22 &amp;" " &amp; K22,'Criterio Probabilida - Impacto'!$D$35:$F$59,2,FALSE)</f>
        <v>ZONA DE RIESGO ALTA</v>
      </c>
      <c r="M22" s="144" t="s">
        <v>621</v>
      </c>
      <c r="N22" s="144" t="s">
        <v>622</v>
      </c>
      <c r="O22" s="145" t="str">
        <f t="shared" si="0"/>
        <v>X</v>
      </c>
      <c r="P22" s="146" t="str">
        <f t="shared" si="1"/>
        <v/>
      </c>
      <c r="Q22" s="121" t="s">
        <v>445</v>
      </c>
      <c r="R22" s="121" t="s">
        <v>451</v>
      </c>
      <c r="S22" s="147">
        <f t="shared" si="2"/>
        <v>0.4</v>
      </c>
      <c r="T22" s="121" t="s">
        <v>452</v>
      </c>
      <c r="U22" s="121" t="s">
        <v>454</v>
      </c>
      <c r="V22" s="121" t="s">
        <v>457</v>
      </c>
      <c r="W22" s="152" t="s">
        <v>302</v>
      </c>
      <c r="X22" s="152" t="s">
        <v>307</v>
      </c>
      <c r="Y22" s="150" t="str">
        <f>VLOOKUP(W22 &amp;" " &amp; X22,'Criterio Probabilida - Impacto'!$D$35:$F$59,2,FALSE)</f>
        <v>ZONA DE RIESGO ALTA</v>
      </c>
      <c r="Z22" s="148" t="s">
        <v>572</v>
      </c>
      <c r="AA22" s="144" t="s">
        <v>676</v>
      </c>
      <c r="AB22" s="145" t="s">
        <v>258</v>
      </c>
      <c r="AC22" s="146" t="s">
        <v>16</v>
      </c>
      <c r="AD22" s="146" t="s">
        <v>203</v>
      </c>
      <c r="AE22" s="117"/>
    </row>
    <row r="23" spans="1:31" ht="197.25" customHeight="1" thickBot="1" x14ac:dyDescent="0.3">
      <c r="A23" s="173" t="s">
        <v>623</v>
      </c>
      <c r="B23" s="173" t="s">
        <v>712</v>
      </c>
      <c r="C23" s="174" t="s">
        <v>578</v>
      </c>
      <c r="D23" s="172" t="s">
        <v>595</v>
      </c>
      <c r="E23" s="172" t="s">
        <v>334</v>
      </c>
      <c r="F23" s="172" t="s">
        <v>328</v>
      </c>
      <c r="G23" s="174" t="s">
        <v>624</v>
      </c>
      <c r="H23" s="174" t="s">
        <v>625</v>
      </c>
      <c r="I23" s="174" t="s">
        <v>626</v>
      </c>
      <c r="J23" s="148" t="s">
        <v>304</v>
      </c>
      <c r="K23" s="148" t="s">
        <v>306</v>
      </c>
      <c r="L23" s="121" t="str">
        <f>VLOOKUP(J23 &amp;" " &amp; K23,'Criterio Probabilida - Impacto'!$D$35:$F$59,2,FALSE)</f>
        <v>ZONA DE RIESGO ALTA</v>
      </c>
      <c r="M23" s="144" t="s">
        <v>627</v>
      </c>
      <c r="N23" s="144" t="s">
        <v>555</v>
      </c>
      <c r="O23" s="145" t="str">
        <f t="shared" si="0"/>
        <v>X</v>
      </c>
      <c r="P23" s="146" t="str">
        <f t="shared" si="1"/>
        <v/>
      </c>
      <c r="Q23" s="121" t="s">
        <v>445</v>
      </c>
      <c r="R23" s="121" t="s">
        <v>451</v>
      </c>
      <c r="S23" s="147">
        <f t="shared" si="2"/>
        <v>0.4</v>
      </c>
      <c r="T23" s="121" t="s">
        <v>452</v>
      </c>
      <c r="U23" s="121" t="s">
        <v>454</v>
      </c>
      <c r="V23" s="121" t="s">
        <v>457</v>
      </c>
      <c r="W23" s="121" t="s">
        <v>302</v>
      </c>
      <c r="X23" s="121" t="s">
        <v>306</v>
      </c>
      <c r="Y23" s="121" t="str">
        <f>VLOOKUP(W23 &amp;" " &amp; X23,'Criterio Probabilida - Impacto'!$D$35:$F$59,2,FALSE)</f>
        <v>ZONA DE RIESGO MODERADA</v>
      </c>
      <c r="Z23" s="121" t="s">
        <v>574</v>
      </c>
      <c r="AA23" s="144" t="s">
        <v>295</v>
      </c>
      <c r="AB23" s="145" t="s">
        <v>261</v>
      </c>
      <c r="AC23" s="146" t="s">
        <v>16</v>
      </c>
      <c r="AD23" s="146" t="s">
        <v>203</v>
      </c>
      <c r="AE23" s="117"/>
    </row>
    <row r="24" spans="1:31" ht="267" customHeight="1" thickBot="1" x14ac:dyDescent="0.3">
      <c r="A24" s="173" t="s">
        <v>623</v>
      </c>
      <c r="B24" s="173" t="s">
        <v>712</v>
      </c>
      <c r="C24" s="174" t="s">
        <v>556</v>
      </c>
      <c r="D24" s="172" t="s">
        <v>611</v>
      </c>
      <c r="E24" s="172" t="s">
        <v>406</v>
      </c>
      <c r="F24" s="172" t="s">
        <v>532</v>
      </c>
      <c r="G24" s="174" t="s">
        <v>262</v>
      </c>
      <c r="H24" s="174" t="s">
        <v>313</v>
      </c>
      <c r="I24" s="174" t="s">
        <v>672</v>
      </c>
      <c r="J24" s="148" t="s">
        <v>304</v>
      </c>
      <c r="K24" s="148" t="s">
        <v>307</v>
      </c>
      <c r="L24" s="121" t="str">
        <f>VLOOKUP(J24 &amp;" " &amp; K24,'Criterio Probabilida - Impacto'!$D$35:$F$59,2,FALSE)</f>
        <v>ZONA DE RIESGO ALTA</v>
      </c>
      <c r="M24" s="144" t="s">
        <v>557</v>
      </c>
      <c r="N24" s="144" t="s">
        <v>628</v>
      </c>
      <c r="O24" s="145" t="str">
        <f t="shared" si="0"/>
        <v>X</v>
      </c>
      <c r="P24" s="146" t="str">
        <f t="shared" si="1"/>
        <v/>
      </c>
      <c r="Q24" s="121" t="s">
        <v>445</v>
      </c>
      <c r="R24" s="121" t="s">
        <v>450</v>
      </c>
      <c r="S24" s="147">
        <f t="shared" si="2"/>
        <v>0.5</v>
      </c>
      <c r="T24" s="121" t="s">
        <v>452</v>
      </c>
      <c r="U24" s="121" t="s">
        <v>454</v>
      </c>
      <c r="V24" s="121" t="s">
        <v>457</v>
      </c>
      <c r="W24" s="148" t="s">
        <v>302</v>
      </c>
      <c r="X24" s="148" t="s">
        <v>307</v>
      </c>
      <c r="Y24" s="121" t="str">
        <f>VLOOKUP(W24 &amp;" " &amp; X24,'Criterio Probabilida - Impacto'!$D$35:$F$59,2,FALSE)</f>
        <v>ZONA DE RIESGO ALTA</v>
      </c>
      <c r="Z24" s="148" t="s">
        <v>574</v>
      </c>
      <c r="AA24" s="144" t="s">
        <v>295</v>
      </c>
      <c r="AB24" s="145" t="s">
        <v>261</v>
      </c>
      <c r="AC24" s="146" t="s">
        <v>554</v>
      </c>
      <c r="AD24" s="146" t="s">
        <v>204</v>
      </c>
      <c r="AE24" s="117"/>
    </row>
    <row r="25" spans="1:31" ht="138.75" customHeight="1" thickBot="1" x14ac:dyDescent="0.3">
      <c r="A25" s="173" t="s">
        <v>287</v>
      </c>
      <c r="B25" s="173" t="s">
        <v>712</v>
      </c>
      <c r="C25" s="174" t="s">
        <v>558</v>
      </c>
      <c r="D25" s="172" t="s">
        <v>595</v>
      </c>
      <c r="E25" s="172" t="s">
        <v>334</v>
      </c>
      <c r="F25" s="172" t="s">
        <v>328</v>
      </c>
      <c r="G25" s="174" t="s">
        <v>263</v>
      </c>
      <c r="H25" s="174" t="s">
        <v>629</v>
      </c>
      <c r="I25" s="174" t="s">
        <v>630</v>
      </c>
      <c r="J25" s="148" t="s">
        <v>304</v>
      </c>
      <c r="K25" s="148" t="s">
        <v>306</v>
      </c>
      <c r="L25" s="121" t="str">
        <f>VLOOKUP(J25 &amp;" " &amp; K25,'Criterio Probabilida - Impacto'!$D$35:$F$59,2,FALSE)</f>
        <v>ZONA DE RIESGO ALTA</v>
      </c>
      <c r="M25" s="144" t="s">
        <v>631</v>
      </c>
      <c r="N25" s="144" t="s">
        <v>632</v>
      </c>
      <c r="O25" s="145" t="str">
        <f t="shared" si="0"/>
        <v>X</v>
      </c>
      <c r="P25" s="146" t="str">
        <f t="shared" si="1"/>
        <v/>
      </c>
      <c r="Q25" s="121" t="s">
        <v>447</v>
      </c>
      <c r="R25" s="121" t="s">
        <v>451</v>
      </c>
      <c r="S25" s="147">
        <f t="shared" si="2"/>
        <v>0.3</v>
      </c>
      <c r="T25" s="121" t="s">
        <v>452</v>
      </c>
      <c r="U25" s="121" t="s">
        <v>454</v>
      </c>
      <c r="V25" s="121" t="s">
        <v>457</v>
      </c>
      <c r="W25" s="148" t="s">
        <v>303</v>
      </c>
      <c r="X25" s="148" t="s">
        <v>306</v>
      </c>
      <c r="Y25" s="121" t="str">
        <f>VLOOKUP(W25 &amp;" " &amp; X25,'Criterio Probabilida - Impacto'!$D$35:$F$59,2,FALSE)</f>
        <v>ZONA DE RIESGO MODERADA</v>
      </c>
      <c r="Z25" s="148" t="s">
        <v>572</v>
      </c>
      <c r="AA25" s="144" t="s">
        <v>295</v>
      </c>
      <c r="AB25" s="145" t="s">
        <v>633</v>
      </c>
      <c r="AC25" s="146" t="s">
        <v>16</v>
      </c>
      <c r="AD25" s="146" t="s">
        <v>203</v>
      </c>
      <c r="AE25" s="117"/>
    </row>
    <row r="26" spans="1:31" ht="183" hidden="1" customHeight="1" thickBot="1" x14ac:dyDescent="0.3">
      <c r="A26" s="169" t="s">
        <v>288</v>
      </c>
      <c r="B26" s="169" t="s">
        <v>713</v>
      </c>
      <c r="C26" s="170" t="s">
        <v>524</v>
      </c>
      <c r="D26" s="168" t="s">
        <v>595</v>
      </c>
      <c r="E26" s="168" t="s">
        <v>334</v>
      </c>
      <c r="F26" s="168" t="s">
        <v>328</v>
      </c>
      <c r="G26" s="170" t="s">
        <v>525</v>
      </c>
      <c r="H26" s="170" t="s">
        <v>526</v>
      </c>
      <c r="I26" s="144" t="s">
        <v>527</v>
      </c>
      <c r="J26" s="148" t="s">
        <v>303</v>
      </c>
      <c r="K26" s="148" t="s">
        <v>306</v>
      </c>
      <c r="L26" s="121" t="str">
        <f>VLOOKUP(J26 &amp;" " &amp; K26,'Criterio Probabilida - Impacto'!$D$35:$F$59,2,FALSE)</f>
        <v>ZONA DE RIESGO MODERADA</v>
      </c>
      <c r="M26" s="144" t="s">
        <v>714</v>
      </c>
      <c r="N26" s="144" t="s">
        <v>528</v>
      </c>
      <c r="O26" s="145" t="str">
        <f t="shared" si="0"/>
        <v>X</v>
      </c>
      <c r="P26" s="146" t="str">
        <f t="shared" si="1"/>
        <v/>
      </c>
      <c r="Q26" s="121" t="s">
        <v>445</v>
      </c>
      <c r="R26" s="121" t="s">
        <v>451</v>
      </c>
      <c r="S26" s="147">
        <f t="shared" si="2"/>
        <v>0.4</v>
      </c>
      <c r="T26" s="150" t="s">
        <v>452</v>
      </c>
      <c r="U26" s="150" t="s">
        <v>454</v>
      </c>
      <c r="V26" s="150" t="s">
        <v>457</v>
      </c>
      <c r="W26" s="121" t="s">
        <v>303</v>
      </c>
      <c r="X26" s="121" t="s">
        <v>306</v>
      </c>
      <c r="Y26" s="121" t="str">
        <f>VLOOKUP(W26 &amp;" " &amp; X26,'Criterio Probabilida - Impacto'!$D$35:$F$59,2,FALSE)</f>
        <v>ZONA DE RIESGO MODERADA</v>
      </c>
      <c r="Z26" s="148" t="s">
        <v>574</v>
      </c>
      <c r="AA26" s="144" t="s">
        <v>681</v>
      </c>
      <c r="AB26" s="145" t="s">
        <v>634</v>
      </c>
      <c r="AC26" s="146" t="s">
        <v>16</v>
      </c>
      <c r="AD26" s="146" t="s">
        <v>203</v>
      </c>
      <c r="AE26" s="117"/>
    </row>
    <row r="27" spans="1:31" ht="324.75" customHeight="1" thickBot="1" x14ac:dyDescent="0.3">
      <c r="A27" s="169" t="s">
        <v>635</v>
      </c>
      <c r="B27" s="169" t="s">
        <v>710</v>
      </c>
      <c r="C27" s="170" t="s">
        <v>636</v>
      </c>
      <c r="D27" s="168" t="s">
        <v>595</v>
      </c>
      <c r="E27" s="168" t="s">
        <v>334</v>
      </c>
      <c r="F27" s="168" t="s">
        <v>328</v>
      </c>
      <c r="G27" s="170" t="s">
        <v>314</v>
      </c>
      <c r="H27" s="170" t="s">
        <v>315</v>
      </c>
      <c r="I27" s="144" t="s">
        <v>316</v>
      </c>
      <c r="J27" s="148" t="s">
        <v>304</v>
      </c>
      <c r="K27" s="148" t="s">
        <v>306</v>
      </c>
      <c r="L27" s="121" t="str">
        <f>VLOOKUP(J27 &amp;" " &amp; K27,'Criterio Probabilida - Impacto'!$D$35:$F$59,2,FALSE)</f>
        <v>ZONA DE RIESGO ALTA</v>
      </c>
      <c r="M27" s="144" t="s">
        <v>560</v>
      </c>
      <c r="N27" s="144" t="s">
        <v>317</v>
      </c>
      <c r="O27" s="145" t="str">
        <f t="shared" si="0"/>
        <v>X</v>
      </c>
      <c r="P27" s="146" t="str">
        <f t="shared" si="1"/>
        <v/>
      </c>
      <c r="Q27" s="121" t="s">
        <v>445</v>
      </c>
      <c r="R27" s="121" t="s">
        <v>451</v>
      </c>
      <c r="S27" s="147">
        <f t="shared" si="2"/>
        <v>0.4</v>
      </c>
      <c r="T27" s="121"/>
      <c r="U27" s="121"/>
      <c r="V27" s="121"/>
      <c r="W27" s="148" t="s">
        <v>301</v>
      </c>
      <c r="X27" s="148" t="s">
        <v>306</v>
      </c>
      <c r="Y27" s="121" t="str">
        <f>VLOOKUP(W27 &amp;" " &amp; X27,'Criterio Probabilida - Impacto'!$D$35:$F$59,2,FALSE)</f>
        <v>ZONA DE RIESGO MODERADA</v>
      </c>
      <c r="Z27" s="148" t="s">
        <v>574</v>
      </c>
      <c r="AA27" s="144" t="s">
        <v>637</v>
      </c>
      <c r="AB27" s="145" t="s">
        <v>264</v>
      </c>
      <c r="AC27" s="146" t="s">
        <v>16</v>
      </c>
      <c r="AD27" s="146" t="s">
        <v>203</v>
      </c>
      <c r="AE27" s="117"/>
    </row>
    <row r="28" spans="1:31" ht="99" customHeight="1" thickBot="1" x14ac:dyDescent="0.3">
      <c r="A28" s="169" t="s">
        <v>635</v>
      </c>
      <c r="B28" s="169" t="s">
        <v>710</v>
      </c>
      <c r="C28" s="170" t="s">
        <v>679</v>
      </c>
      <c r="D28" s="168" t="s">
        <v>595</v>
      </c>
      <c r="E28" s="168" t="s">
        <v>406</v>
      </c>
      <c r="F28" s="168" t="s">
        <v>532</v>
      </c>
      <c r="G28" s="170" t="s">
        <v>265</v>
      </c>
      <c r="H28" s="170" t="s">
        <v>269</v>
      </c>
      <c r="I28" s="144" t="s">
        <v>270</v>
      </c>
      <c r="J28" s="148" t="s">
        <v>302</v>
      </c>
      <c r="K28" s="148" t="s">
        <v>307</v>
      </c>
      <c r="L28" s="121" t="str">
        <f>VLOOKUP(J28 &amp;" " &amp; K28,'Criterio Probabilida - Impacto'!$D$35:$F$59,2,FALSE)</f>
        <v>ZONA DE RIESGO ALTA</v>
      </c>
      <c r="M28" s="144" t="s">
        <v>318</v>
      </c>
      <c r="N28" s="144" t="s">
        <v>319</v>
      </c>
      <c r="O28" s="145" t="str">
        <f t="shared" si="0"/>
        <v>X</v>
      </c>
      <c r="P28" s="146" t="str">
        <f t="shared" si="1"/>
        <v/>
      </c>
      <c r="Q28" s="121" t="s">
        <v>445</v>
      </c>
      <c r="R28" s="121" t="s">
        <v>451</v>
      </c>
      <c r="S28" s="147">
        <f t="shared" si="2"/>
        <v>0.4</v>
      </c>
      <c r="T28" s="121" t="s">
        <v>452</v>
      </c>
      <c r="U28" s="121" t="s">
        <v>454</v>
      </c>
      <c r="V28" s="121" t="s">
        <v>457</v>
      </c>
      <c r="W28" s="148" t="s">
        <v>301</v>
      </c>
      <c r="X28" s="148" t="s">
        <v>307</v>
      </c>
      <c r="Y28" s="121" t="str">
        <f>VLOOKUP(W28 &amp;" " &amp; X28,'Criterio Probabilida - Impacto'!$D$35:$F$59,2,FALSE)</f>
        <v>ZONA DE RIESGO ALTA</v>
      </c>
      <c r="Z28" s="148" t="s">
        <v>574</v>
      </c>
      <c r="AA28" s="144" t="s">
        <v>637</v>
      </c>
      <c r="AB28" s="145" t="s">
        <v>264</v>
      </c>
      <c r="AC28" s="146" t="s">
        <v>16</v>
      </c>
      <c r="AD28" s="146" t="s">
        <v>204</v>
      </c>
      <c r="AE28" s="117"/>
    </row>
    <row r="29" spans="1:31" ht="65.25" customHeight="1" thickBot="1" x14ac:dyDescent="0.3">
      <c r="A29" s="169" t="s">
        <v>638</v>
      </c>
      <c r="B29" s="169" t="s">
        <v>712</v>
      </c>
      <c r="C29" s="170" t="s">
        <v>579</v>
      </c>
      <c r="D29" s="168" t="s">
        <v>599</v>
      </c>
      <c r="E29" s="168" t="s">
        <v>334</v>
      </c>
      <c r="F29" s="168" t="s">
        <v>328</v>
      </c>
      <c r="G29" s="170" t="s">
        <v>519</v>
      </c>
      <c r="H29" s="170" t="s">
        <v>520</v>
      </c>
      <c r="I29" s="144" t="s">
        <v>521</v>
      </c>
      <c r="J29" s="148" t="s">
        <v>303</v>
      </c>
      <c r="K29" s="148" t="s">
        <v>306</v>
      </c>
      <c r="L29" s="121" t="str">
        <f>VLOOKUP(J29 &amp;" " &amp; K29,'Criterio Probabilida - Impacto'!$D$35:$F$59,2,FALSE)</f>
        <v>ZONA DE RIESGO MODERADA</v>
      </c>
      <c r="M29" s="144" t="s">
        <v>639</v>
      </c>
      <c r="N29" s="144" t="s">
        <v>640</v>
      </c>
      <c r="O29" s="145" t="str">
        <f t="shared" si="0"/>
        <v>X</v>
      </c>
      <c r="P29" s="146" t="str">
        <f t="shared" si="1"/>
        <v/>
      </c>
      <c r="Q29" s="121" t="s">
        <v>445</v>
      </c>
      <c r="R29" s="121" t="s">
        <v>450</v>
      </c>
      <c r="S29" s="147">
        <f t="shared" si="2"/>
        <v>0.5</v>
      </c>
      <c r="T29" s="121" t="s">
        <v>452</v>
      </c>
      <c r="U29" s="121" t="s">
        <v>454</v>
      </c>
      <c r="V29" s="121" t="s">
        <v>457</v>
      </c>
      <c r="W29" s="148" t="s">
        <v>302</v>
      </c>
      <c r="X29" s="148" t="s">
        <v>306</v>
      </c>
      <c r="Y29" s="121" t="str">
        <f>VLOOKUP(W29 &amp;" " &amp; X29,'Criterio Probabilida - Impacto'!$D$35:$F$59,2,FALSE)</f>
        <v>ZONA DE RIESGO MODERADA</v>
      </c>
      <c r="Z29" s="148" t="s">
        <v>572</v>
      </c>
      <c r="AA29" s="144" t="s">
        <v>682</v>
      </c>
      <c r="AB29" s="145" t="s">
        <v>522</v>
      </c>
      <c r="AC29" s="146" t="s">
        <v>16</v>
      </c>
      <c r="AD29" s="145" t="s">
        <v>203</v>
      </c>
      <c r="AE29" s="117"/>
    </row>
    <row r="30" spans="1:31" ht="198.75" customHeight="1" thickBot="1" x14ac:dyDescent="0.3">
      <c r="A30" s="169" t="s">
        <v>638</v>
      </c>
      <c r="B30" s="169" t="s">
        <v>712</v>
      </c>
      <c r="C30" s="170" t="s">
        <v>580</v>
      </c>
      <c r="D30" s="168" t="s">
        <v>599</v>
      </c>
      <c r="E30" s="168" t="s">
        <v>334</v>
      </c>
      <c r="F30" s="168" t="s">
        <v>328</v>
      </c>
      <c r="G30" s="170" t="s">
        <v>274</v>
      </c>
      <c r="H30" s="170" t="s">
        <v>523</v>
      </c>
      <c r="I30" s="144" t="s">
        <v>275</v>
      </c>
      <c r="J30" s="148" t="s">
        <v>303</v>
      </c>
      <c r="K30" s="148" t="s">
        <v>306</v>
      </c>
      <c r="L30" s="121" t="str">
        <f>VLOOKUP(J30 &amp;" " &amp; K30,'Criterio Probabilida - Impacto'!$D$35:$F$59,2,FALSE)</f>
        <v>ZONA DE RIESGO MODERADA</v>
      </c>
      <c r="M30" s="144" t="s">
        <v>276</v>
      </c>
      <c r="N30" s="144" t="s">
        <v>641</v>
      </c>
      <c r="O30" s="145" t="str">
        <f t="shared" si="0"/>
        <v>X</v>
      </c>
      <c r="P30" s="146" t="str">
        <f t="shared" si="1"/>
        <v/>
      </c>
      <c r="Q30" s="121" t="s">
        <v>445</v>
      </c>
      <c r="R30" s="121" t="s">
        <v>450</v>
      </c>
      <c r="S30" s="147">
        <f t="shared" si="2"/>
        <v>0.5</v>
      </c>
      <c r="T30" s="121" t="s">
        <v>452</v>
      </c>
      <c r="U30" s="121" t="s">
        <v>454</v>
      </c>
      <c r="V30" s="121" t="s">
        <v>457</v>
      </c>
      <c r="W30" s="148" t="s">
        <v>302</v>
      </c>
      <c r="X30" s="148" t="s">
        <v>306</v>
      </c>
      <c r="Y30" s="121" t="str">
        <f>VLOOKUP(W30 &amp;" " &amp; X30,'Criterio Probabilida - Impacto'!$D$35:$F$59,2,FALSE)</f>
        <v>ZONA DE RIESGO MODERADA</v>
      </c>
      <c r="Z30" s="148" t="s">
        <v>572</v>
      </c>
      <c r="AA30" s="144" t="s">
        <v>683</v>
      </c>
      <c r="AB30" s="145" t="s">
        <v>522</v>
      </c>
      <c r="AC30" s="146" t="s">
        <v>16</v>
      </c>
      <c r="AD30" s="145" t="s">
        <v>203</v>
      </c>
      <c r="AE30" s="117"/>
    </row>
    <row r="31" spans="1:31" ht="169.5" customHeight="1" thickBot="1" x14ac:dyDescent="0.3">
      <c r="A31" s="169" t="s">
        <v>461</v>
      </c>
      <c r="B31" s="169" t="s">
        <v>712</v>
      </c>
      <c r="C31" s="170" t="s">
        <v>562</v>
      </c>
      <c r="D31" s="168" t="s">
        <v>595</v>
      </c>
      <c r="E31" s="168" t="s">
        <v>334</v>
      </c>
      <c r="F31" s="168" t="s">
        <v>535</v>
      </c>
      <c r="G31" s="170" t="s">
        <v>642</v>
      </c>
      <c r="H31" s="170" t="s">
        <v>643</v>
      </c>
      <c r="I31" s="144" t="s">
        <v>644</v>
      </c>
      <c r="J31" s="148" t="s">
        <v>304</v>
      </c>
      <c r="K31" s="148" t="s">
        <v>306</v>
      </c>
      <c r="L31" s="121" t="str">
        <f>VLOOKUP(J31 &amp;" " &amp; K31,'Criterio Probabilida - Impacto'!$D$35:$F$59,2,FALSE)</f>
        <v>ZONA DE RIESGO ALTA</v>
      </c>
      <c r="M31" s="144" t="s">
        <v>289</v>
      </c>
      <c r="N31" s="144" t="s">
        <v>290</v>
      </c>
      <c r="O31" s="145" t="str">
        <f t="shared" si="0"/>
        <v>X</v>
      </c>
      <c r="P31" s="146" t="str">
        <f t="shared" si="1"/>
        <v/>
      </c>
      <c r="Q31" s="121" t="s">
        <v>445</v>
      </c>
      <c r="R31" s="121" t="s">
        <v>451</v>
      </c>
      <c r="S31" s="147">
        <f t="shared" si="2"/>
        <v>0.4</v>
      </c>
      <c r="T31" s="121" t="s">
        <v>452</v>
      </c>
      <c r="U31" s="121" t="s">
        <v>454</v>
      </c>
      <c r="V31" s="121" t="s">
        <v>457</v>
      </c>
      <c r="W31" s="148" t="s">
        <v>303</v>
      </c>
      <c r="X31" s="148" t="s">
        <v>306</v>
      </c>
      <c r="Y31" s="121" t="str">
        <f>VLOOKUP(W31 &amp;" " &amp; X31,'Criterio Probabilida - Impacto'!$D$35:$F$59,2,FALSE)</f>
        <v>ZONA DE RIESGO MODERADA</v>
      </c>
      <c r="Z31" s="148" t="s">
        <v>574</v>
      </c>
      <c r="AA31" s="144" t="s">
        <v>296</v>
      </c>
      <c r="AB31" s="145" t="s">
        <v>291</v>
      </c>
      <c r="AC31" s="146" t="s">
        <v>16</v>
      </c>
      <c r="AD31" s="146" t="s">
        <v>203</v>
      </c>
      <c r="AE31" s="117"/>
    </row>
    <row r="32" spans="1:31" s="137" customFormat="1" ht="159.75" customHeight="1" thickBot="1" x14ac:dyDescent="0.3">
      <c r="A32" s="169" t="s">
        <v>461</v>
      </c>
      <c r="B32" s="169"/>
      <c r="C32" s="149" t="s">
        <v>645</v>
      </c>
      <c r="D32" s="151" t="s">
        <v>595</v>
      </c>
      <c r="E32" s="151" t="s">
        <v>334</v>
      </c>
      <c r="F32" s="151" t="s">
        <v>328</v>
      </c>
      <c r="G32" s="170" t="s">
        <v>322</v>
      </c>
      <c r="H32" s="170" t="s">
        <v>325</v>
      </c>
      <c r="I32" s="144" t="s">
        <v>323</v>
      </c>
      <c r="J32" s="152" t="s">
        <v>303</v>
      </c>
      <c r="K32" s="152" t="s">
        <v>307</v>
      </c>
      <c r="L32" s="121" t="str">
        <f>VLOOKUP(J32 &amp;" " &amp; K32,'Criterio Probabilida - Impacto'!$D$35:$F$59,2,FALSE)</f>
        <v>ZONA DE RIESGO ALTA</v>
      </c>
      <c r="M32" s="149" t="s">
        <v>324</v>
      </c>
      <c r="N32" s="149" t="s">
        <v>326</v>
      </c>
      <c r="O32" s="145" t="str">
        <f t="shared" si="0"/>
        <v>X</v>
      </c>
      <c r="P32" s="146" t="str">
        <f t="shared" si="1"/>
        <v/>
      </c>
      <c r="Q32" s="121" t="s">
        <v>445</v>
      </c>
      <c r="R32" s="121" t="s">
        <v>451</v>
      </c>
      <c r="S32" s="147">
        <f t="shared" si="2"/>
        <v>0.4</v>
      </c>
      <c r="T32" s="150" t="s">
        <v>452</v>
      </c>
      <c r="U32" s="150" t="s">
        <v>454</v>
      </c>
      <c r="V32" s="150" t="s">
        <v>457</v>
      </c>
      <c r="W32" s="152" t="s">
        <v>302</v>
      </c>
      <c r="X32" s="152" t="s">
        <v>306</v>
      </c>
      <c r="Y32" s="150" t="str">
        <f>VLOOKUP(W32 &amp;" " &amp; X32,'Criterio Probabilida - Impacto'!$D$35:$F$59,2,FALSE)</f>
        <v>ZONA DE RIESGO MODERADA</v>
      </c>
      <c r="Z32" s="152" t="s">
        <v>572</v>
      </c>
      <c r="AA32" s="144" t="s">
        <v>296</v>
      </c>
      <c r="AB32" s="151" t="s">
        <v>291</v>
      </c>
      <c r="AC32" s="146" t="s">
        <v>16</v>
      </c>
      <c r="AD32" s="153" t="s">
        <v>203</v>
      </c>
    </row>
    <row r="33" spans="1:31" s="125" customFormat="1" ht="159.75" customHeight="1" thickBot="1" x14ac:dyDescent="0.3">
      <c r="A33" s="169" t="s">
        <v>461</v>
      </c>
      <c r="B33" s="169"/>
      <c r="C33" s="149" t="s">
        <v>563</v>
      </c>
      <c r="D33" s="151" t="s">
        <v>611</v>
      </c>
      <c r="E33" s="151" t="s">
        <v>334</v>
      </c>
      <c r="F33" s="168" t="s">
        <v>535</v>
      </c>
      <c r="G33" s="170" t="s">
        <v>646</v>
      </c>
      <c r="H33" s="170" t="s">
        <v>647</v>
      </c>
      <c r="I33" s="144" t="s">
        <v>648</v>
      </c>
      <c r="J33" s="121" t="s">
        <v>303</v>
      </c>
      <c r="K33" s="148" t="s">
        <v>306</v>
      </c>
      <c r="L33" s="121" t="str">
        <f>VLOOKUP(J33 &amp;" " &amp; K33,'Criterio Probabilida - Impacto'!$D$35:$F$59,2,FALSE)</f>
        <v>ZONA DE RIESGO MODERADA</v>
      </c>
      <c r="M33" s="144" t="s">
        <v>561</v>
      </c>
      <c r="N33" s="144" t="s">
        <v>327</v>
      </c>
      <c r="O33" s="145" t="str">
        <f t="shared" si="0"/>
        <v>X</v>
      </c>
      <c r="P33" s="146" t="str">
        <f t="shared" si="1"/>
        <v/>
      </c>
      <c r="Q33" s="121" t="s">
        <v>445</v>
      </c>
      <c r="R33" s="121" t="s">
        <v>451</v>
      </c>
      <c r="S33" s="147">
        <f t="shared" si="2"/>
        <v>0.4</v>
      </c>
      <c r="T33" s="121" t="s">
        <v>452</v>
      </c>
      <c r="U33" s="121" t="s">
        <v>454</v>
      </c>
      <c r="V33" s="121" t="s">
        <v>457</v>
      </c>
      <c r="W33" s="121" t="s">
        <v>302</v>
      </c>
      <c r="X33" s="121" t="s">
        <v>306</v>
      </c>
      <c r="Y33" s="121" t="str">
        <f>VLOOKUP(W33 &amp;" " &amp; X33,'Criterio Probabilida - Impacto'!$D$35:$F$59,2,FALSE)</f>
        <v>ZONA DE RIESGO MODERADA</v>
      </c>
      <c r="Z33" s="148" t="s">
        <v>574</v>
      </c>
      <c r="AA33" s="144" t="s">
        <v>296</v>
      </c>
      <c r="AB33" s="145" t="s">
        <v>291</v>
      </c>
      <c r="AC33" s="146" t="s">
        <v>16</v>
      </c>
      <c r="AD33" s="145" t="s">
        <v>203</v>
      </c>
    </row>
    <row r="34" spans="1:31" ht="109.5" customHeight="1" thickBot="1" x14ac:dyDescent="0.3">
      <c r="A34" s="169" t="s">
        <v>461</v>
      </c>
      <c r="B34" s="169"/>
      <c r="C34" s="149" t="s">
        <v>564</v>
      </c>
      <c r="D34" s="151" t="s">
        <v>611</v>
      </c>
      <c r="E34" s="151" t="s">
        <v>406</v>
      </c>
      <c r="F34" s="168" t="s">
        <v>532</v>
      </c>
      <c r="G34" s="170" t="s">
        <v>665</v>
      </c>
      <c r="H34" s="170" t="s">
        <v>649</v>
      </c>
      <c r="I34" s="144" t="s">
        <v>674</v>
      </c>
      <c r="J34" s="148" t="s">
        <v>304</v>
      </c>
      <c r="K34" s="148" t="s">
        <v>307</v>
      </c>
      <c r="L34" s="121" t="str">
        <f>VLOOKUP(J34 &amp;" " &amp; K34,'Criterio Probabilida - Impacto'!$D$35:$F$59,2,FALSE)</f>
        <v>ZONA DE RIESGO ALTA</v>
      </c>
      <c r="M34" s="144" t="s">
        <v>292</v>
      </c>
      <c r="N34" s="144" t="s">
        <v>650</v>
      </c>
      <c r="O34" s="145" t="str">
        <f t="shared" si="0"/>
        <v>X</v>
      </c>
      <c r="P34" s="146" t="str">
        <f t="shared" si="1"/>
        <v/>
      </c>
      <c r="Q34" s="121" t="s">
        <v>447</v>
      </c>
      <c r="R34" s="121" t="s">
        <v>451</v>
      </c>
      <c r="S34" s="147">
        <f t="shared" si="2"/>
        <v>0.3</v>
      </c>
      <c r="T34" s="121" t="s">
        <v>452</v>
      </c>
      <c r="U34" s="121" t="s">
        <v>454</v>
      </c>
      <c r="V34" s="121" t="s">
        <v>457</v>
      </c>
      <c r="W34" s="121" t="s">
        <v>302</v>
      </c>
      <c r="X34" s="121" t="s">
        <v>307</v>
      </c>
      <c r="Y34" s="121" t="str">
        <f>VLOOKUP(W34 &amp;" " &amp; X34,'Criterio Probabilida - Impacto'!$D$35:$F$59,2,FALSE)</f>
        <v>ZONA DE RIESGO ALTA</v>
      </c>
      <c r="Z34" s="148" t="s">
        <v>574</v>
      </c>
      <c r="AA34" s="144" t="s">
        <v>296</v>
      </c>
      <c r="AB34" s="145" t="s">
        <v>651</v>
      </c>
      <c r="AC34" s="146" t="s">
        <v>554</v>
      </c>
      <c r="AD34" s="146" t="s">
        <v>204</v>
      </c>
      <c r="AE34" s="117"/>
    </row>
    <row r="35" spans="1:31" s="125" customFormat="1" ht="300" hidden="1" customHeight="1" thickBot="1" x14ac:dyDescent="0.3">
      <c r="A35" s="169" t="s">
        <v>652</v>
      </c>
      <c r="B35" s="169" t="s">
        <v>710</v>
      </c>
      <c r="C35" s="170" t="s">
        <v>565</v>
      </c>
      <c r="D35" s="168" t="s">
        <v>599</v>
      </c>
      <c r="E35" s="168" t="s">
        <v>334</v>
      </c>
      <c r="F35" s="168" t="s">
        <v>535</v>
      </c>
      <c r="G35" s="170" t="s">
        <v>297</v>
      </c>
      <c r="H35" s="170" t="s">
        <v>298</v>
      </c>
      <c r="I35" s="144" t="s">
        <v>299</v>
      </c>
      <c r="J35" s="121" t="s">
        <v>304</v>
      </c>
      <c r="K35" s="148" t="s">
        <v>307</v>
      </c>
      <c r="L35" s="121" t="str">
        <f>VLOOKUP(J35 &amp;" " &amp; K35,'Criterio Probabilida - Impacto'!$D$35:$F$59,2,FALSE)</f>
        <v>ZONA DE RIESGO ALTA</v>
      </c>
      <c r="M35" s="144" t="s">
        <v>321</v>
      </c>
      <c r="N35" s="144" t="s">
        <v>320</v>
      </c>
      <c r="O35" s="145" t="str">
        <f t="shared" si="0"/>
        <v>X</v>
      </c>
      <c r="P35" s="146" t="str">
        <f t="shared" si="1"/>
        <v/>
      </c>
      <c r="Q35" s="121" t="s">
        <v>445</v>
      </c>
      <c r="R35" s="121" t="s">
        <v>451</v>
      </c>
      <c r="S35" s="147">
        <f t="shared" si="2"/>
        <v>0.4</v>
      </c>
      <c r="T35" s="121" t="s">
        <v>452</v>
      </c>
      <c r="U35" s="121" t="s">
        <v>454</v>
      </c>
      <c r="V35" s="121" t="s">
        <v>457</v>
      </c>
      <c r="W35" s="121" t="s">
        <v>302</v>
      </c>
      <c r="X35" s="121" t="s">
        <v>307</v>
      </c>
      <c r="Y35" s="121" t="str">
        <f>VLOOKUP(W35 &amp;" " &amp; X35,'Criterio Probabilida - Impacto'!$D$35:$F$59,2,FALSE)</f>
        <v>ZONA DE RIESGO ALTA</v>
      </c>
      <c r="Z35" s="121" t="s">
        <v>574</v>
      </c>
      <c r="AA35" s="144" t="s">
        <v>653</v>
      </c>
      <c r="AB35" s="145" t="s">
        <v>300</v>
      </c>
      <c r="AC35" s="146" t="s">
        <v>16</v>
      </c>
      <c r="AD35" s="145" t="s">
        <v>203</v>
      </c>
    </row>
    <row r="36" spans="1:31" s="125" customFormat="1" ht="246" customHeight="1" thickBot="1" x14ac:dyDescent="0.3">
      <c r="A36" s="169" t="s">
        <v>654</v>
      </c>
      <c r="B36" s="169" t="s">
        <v>712</v>
      </c>
      <c r="C36" s="170" t="s">
        <v>566</v>
      </c>
      <c r="D36" s="168" t="s">
        <v>595</v>
      </c>
      <c r="E36" s="168" t="s">
        <v>334</v>
      </c>
      <c r="F36" s="168" t="s">
        <v>328</v>
      </c>
      <c r="G36" s="170" t="s">
        <v>308</v>
      </c>
      <c r="H36" s="170" t="s">
        <v>309</v>
      </c>
      <c r="I36" s="144" t="s">
        <v>310</v>
      </c>
      <c r="J36" s="121" t="s">
        <v>303</v>
      </c>
      <c r="K36" s="148" t="s">
        <v>306</v>
      </c>
      <c r="L36" s="121" t="str">
        <f>VLOOKUP(J36 &amp;" " &amp; K36,'Criterio Probabilida - Impacto'!$D$35:$F$59,2,FALSE)</f>
        <v>ZONA DE RIESGO MODERADA</v>
      </c>
      <c r="M36" s="144" t="s">
        <v>542</v>
      </c>
      <c r="N36" s="144" t="s">
        <v>541</v>
      </c>
      <c r="O36" s="145" t="str">
        <f t="shared" si="0"/>
        <v>X</v>
      </c>
      <c r="P36" s="146" t="str">
        <f t="shared" si="1"/>
        <v/>
      </c>
      <c r="Q36" s="121" t="s">
        <v>445</v>
      </c>
      <c r="R36" s="121" t="s">
        <v>451</v>
      </c>
      <c r="S36" s="147">
        <f t="shared" si="2"/>
        <v>0.4</v>
      </c>
      <c r="T36" s="121" t="s">
        <v>452</v>
      </c>
      <c r="U36" s="121" t="s">
        <v>454</v>
      </c>
      <c r="V36" s="121" t="s">
        <v>457</v>
      </c>
      <c r="W36" s="121" t="s">
        <v>302</v>
      </c>
      <c r="X36" s="121" t="s">
        <v>306</v>
      </c>
      <c r="Y36" s="121" t="str">
        <f>VLOOKUP(W36 &amp;" " &amp; X36,'Criterio Probabilida - Impacto'!$D$35:$F$59,2,FALSE)</f>
        <v>ZONA DE RIESGO MODERADA</v>
      </c>
      <c r="Z36" s="121" t="s">
        <v>574</v>
      </c>
      <c r="AA36" s="144" t="s">
        <v>655</v>
      </c>
      <c r="AB36" s="145" t="s">
        <v>311</v>
      </c>
      <c r="AC36" s="146" t="s">
        <v>16</v>
      </c>
      <c r="AD36" s="145" t="s">
        <v>203</v>
      </c>
    </row>
    <row r="37" spans="1:31" ht="299.25" hidden="1" customHeight="1" thickBot="1" x14ac:dyDescent="0.3">
      <c r="A37" s="169" t="s">
        <v>656</v>
      </c>
      <c r="B37" s="169"/>
      <c r="C37" s="175" t="s">
        <v>577</v>
      </c>
      <c r="D37" s="168" t="s">
        <v>595</v>
      </c>
      <c r="E37" s="168" t="s">
        <v>334</v>
      </c>
      <c r="F37" s="168" t="s">
        <v>328</v>
      </c>
      <c r="G37" s="170" t="s">
        <v>657</v>
      </c>
      <c r="H37" s="170" t="s">
        <v>658</v>
      </c>
      <c r="I37" s="144" t="s">
        <v>567</v>
      </c>
      <c r="J37" s="121" t="s">
        <v>304</v>
      </c>
      <c r="K37" s="148" t="s">
        <v>306</v>
      </c>
      <c r="L37" s="121" t="str">
        <f>VLOOKUP(J37 &amp;" " &amp; K37,'Criterio Probabilida - Impacto'!$D$35:$F$59,2,FALSE)</f>
        <v>ZONA DE RIESGO ALTA</v>
      </c>
      <c r="M37" s="144" t="s">
        <v>659</v>
      </c>
      <c r="N37" s="144" t="s">
        <v>660</v>
      </c>
      <c r="O37" s="145" t="str">
        <f t="shared" si="0"/>
        <v>X</v>
      </c>
      <c r="P37" s="146" t="str">
        <f t="shared" si="1"/>
        <v/>
      </c>
      <c r="Q37" s="121" t="s">
        <v>445</v>
      </c>
      <c r="R37" s="121" t="s">
        <v>451</v>
      </c>
      <c r="S37" s="147">
        <f t="shared" si="2"/>
        <v>0.4</v>
      </c>
      <c r="T37" s="121" t="s">
        <v>452</v>
      </c>
      <c r="U37" s="121" t="s">
        <v>454</v>
      </c>
      <c r="V37" s="121" t="s">
        <v>457</v>
      </c>
      <c r="W37" s="148" t="s">
        <v>302</v>
      </c>
      <c r="X37" s="148" t="s">
        <v>306</v>
      </c>
      <c r="Y37" s="121" t="str">
        <f>VLOOKUP(W37 &amp;" " &amp; X37,'Criterio Probabilida - Impacto'!$D$35:$F$59,2,FALSE)</f>
        <v>ZONA DE RIESGO MODERADA</v>
      </c>
      <c r="Z37" s="121" t="s">
        <v>574</v>
      </c>
      <c r="AA37" s="144" t="s">
        <v>661</v>
      </c>
      <c r="AB37" s="145" t="s">
        <v>662</v>
      </c>
      <c r="AC37" s="146" t="s">
        <v>16</v>
      </c>
      <c r="AD37" s="145" t="s">
        <v>203</v>
      </c>
      <c r="AE37" s="117"/>
    </row>
    <row r="38" spans="1:31" ht="249.75" customHeight="1" thickBot="1" x14ac:dyDescent="0.3">
      <c r="A38" s="169" t="s">
        <v>663</v>
      </c>
      <c r="B38" s="169"/>
      <c r="C38" s="170" t="s">
        <v>549</v>
      </c>
      <c r="D38" s="168" t="s">
        <v>595</v>
      </c>
      <c r="E38" s="168" t="s">
        <v>406</v>
      </c>
      <c r="F38" s="168" t="s">
        <v>532</v>
      </c>
      <c r="G38" s="170" t="s">
        <v>550</v>
      </c>
      <c r="H38" s="170" t="s">
        <v>677</v>
      </c>
      <c r="I38" s="144" t="s">
        <v>673</v>
      </c>
      <c r="J38" s="148" t="s">
        <v>303</v>
      </c>
      <c r="K38" s="148" t="s">
        <v>307</v>
      </c>
      <c r="L38" s="121" t="str">
        <f>IF(AND(J38&lt;&gt;"",K38&lt;&gt;""),VLOOKUP(J38 &amp;" " &amp; K38,'[2]Matriz de Calor'!$D$34:$F$58,2,FALSE),"")</f>
        <v>ZONA DE RIESGO ALTA</v>
      </c>
      <c r="M38" s="144" t="s">
        <v>551</v>
      </c>
      <c r="N38" s="144" t="s">
        <v>552</v>
      </c>
      <c r="O38" s="145" t="str">
        <f t="shared" si="0"/>
        <v>X</v>
      </c>
      <c r="P38" s="146" t="str">
        <f t="shared" si="1"/>
        <v/>
      </c>
      <c r="Q38" s="121" t="s">
        <v>445</v>
      </c>
      <c r="R38" s="121" t="s">
        <v>451</v>
      </c>
      <c r="S38" s="147">
        <f t="shared" si="2"/>
        <v>0.4</v>
      </c>
      <c r="T38" s="121" t="s">
        <v>452</v>
      </c>
      <c r="U38" s="121" t="s">
        <v>454</v>
      </c>
      <c r="V38" s="121" t="s">
        <v>457</v>
      </c>
      <c r="W38" s="148" t="s">
        <v>303</v>
      </c>
      <c r="X38" s="148" t="s">
        <v>307</v>
      </c>
      <c r="Y38" s="121" t="str">
        <f>IF(AND(W38&lt;&gt;"",X38&lt;&gt;""),VLOOKUP(W38 &amp;" " &amp; X38,'[2]Matriz de Calor'!$D$34:$F$58,2,FALSE),"")</f>
        <v>ZONA DE RIESGO ALTA</v>
      </c>
      <c r="Z38" s="121" t="s">
        <v>574</v>
      </c>
      <c r="AA38" s="144" t="s">
        <v>670</v>
      </c>
      <c r="AB38" s="145" t="s">
        <v>671</v>
      </c>
      <c r="AC38" s="145" t="s">
        <v>554</v>
      </c>
      <c r="AD38" s="146" t="s">
        <v>204</v>
      </c>
      <c r="AE38" s="117"/>
    </row>
    <row r="39" spans="1:31" s="140" customFormat="1" ht="206.25" hidden="1" customHeight="1" thickBot="1" x14ac:dyDescent="0.3">
      <c r="A39" s="169" t="s">
        <v>684</v>
      </c>
      <c r="B39" s="169"/>
      <c r="C39" s="170" t="s">
        <v>685</v>
      </c>
      <c r="D39" s="168" t="s">
        <v>402</v>
      </c>
      <c r="E39" s="168" t="s">
        <v>334</v>
      </c>
      <c r="F39" s="168" t="s">
        <v>328</v>
      </c>
      <c r="G39" s="170" t="s">
        <v>686</v>
      </c>
      <c r="H39" s="170" t="s">
        <v>687</v>
      </c>
      <c r="I39" s="156" t="s">
        <v>688</v>
      </c>
      <c r="J39" s="148" t="s">
        <v>304</v>
      </c>
      <c r="K39" s="148" t="s">
        <v>307</v>
      </c>
      <c r="L39" s="121" t="str">
        <f>IF(AND(J39&lt;&gt;"",K39&lt;&gt;""),VLOOKUP(J39 &amp;" " &amp; K39,'[2]Matriz de Calor'!$D$34:$F$58,2,FALSE),"")</f>
        <v>ZONA DE RIESGO ALTA</v>
      </c>
      <c r="M39" s="156" t="s">
        <v>689</v>
      </c>
      <c r="N39" s="156" t="s">
        <v>690</v>
      </c>
      <c r="O39" s="157" t="str">
        <f t="shared" si="0"/>
        <v>X</v>
      </c>
      <c r="P39" s="158" t="str">
        <f t="shared" si="1"/>
        <v/>
      </c>
      <c r="Q39" s="121" t="s">
        <v>445</v>
      </c>
      <c r="R39" s="121" t="s">
        <v>451</v>
      </c>
      <c r="S39" s="159">
        <f t="shared" si="2"/>
        <v>0.4</v>
      </c>
      <c r="T39" s="121" t="s">
        <v>452</v>
      </c>
      <c r="U39" s="121" t="s">
        <v>454</v>
      </c>
      <c r="V39" s="121" t="s">
        <v>457</v>
      </c>
      <c r="W39" s="148" t="s">
        <v>301</v>
      </c>
      <c r="X39" s="148" t="s">
        <v>307</v>
      </c>
      <c r="Y39" s="121" t="str">
        <f>IF(AND(W39&lt;&gt;"",X39&lt;&gt;""),VLOOKUP(W39 &amp;" " &amp; X39,'[2]Matriz de Calor'!$D$34:$F$58,2,FALSE),"")</f>
        <v>ZONA DE RIESGO ALTA</v>
      </c>
      <c r="Z39" s="121" t="s">
        <v>574</v>
      </c>
      <c r="AA39" s="156" t="s">
        <v>691</v>
      </c>
      <c r="AB39" s="157" t="s">
        <v>692</v>
      </c>
      <c r="AC39" s="145" t="s">
        <v>16</v>
      </c>
      <c r="AD39" s="146" t="s">
        <v>203</v>
      </c>
      <c r="AE39" s="141"/>
    </row>
    <row r="40" spans="1:31" s="140" customFormat="1" ht="409.5" hidden="1" customHeight="1" thickBot="1" x14ac:dyDescent="0.3">
      <c r="A40" s="169" t="s">
        <v>464</v>
      </c>
      <c r="B40" s="169" t="s">
        <v>710</v>
      </c>
      <c r="C40" s="170" t="s">
        <v>693</v>
      </c>
      <c r="D40" s="168" t="s">
        <v>402</v>
      </c>
      <c r="E40" s="168" t="s">
        <v>334</v>
      </c>
      <c r="F40" s="168" t="s">
        <v>328</v>
      </c>
      <c r="G40" s="170" t="s">
        <v>694</v>
      </c>
      <c r="H40" s="170" t="s">
        <v>695</v>
      </c>
      <c r="I40" s="156" t="s">
        <v>696</v>
      </c>
      <c r="J40" s="148" t="s">
        <v>302</v>
      </c>
      <c r="K40" s="148" t="s">
        <v>307</v>
      </c>
      <c r="L40" s="121" t="str">
        <f>IF(AND(J40&lt;&gt;"",K40&lt;&gt;""),VLOOKUP(J40 &amp;" " &amp; K40,'[2]Matriz de Calor'!$D$34:$F$58,2,FALSE),"")</f>
        <v>ZONA DE RIESGO ALTA</v>
      </c>
      <c r="M40" s="160" t="s">
        <v>697</v>
      </c>
      <c r="N40" s="160" t="s">
        <v>698</v>
      </c>
      <c r="O40" s="157" t="str">
        <f>IF(OR(Q40="Preventivo",Q40="Detectivo"),"X","")</f>
        <v/>
      </c>
      <c r="P40" s="158" t="str">
        <f>IF(Q40="Correctivo","X","")</f>
        <v>X</v>
      </c>
      <c r="Q40" s="121" t="s">
        <v>448</v>
      </c>
      <c r="R40" s="121" t="s">
        <v>451</v>
      </c>
      <c r="S40" s="159">
        <f>IF(AND(Q40="Preventivo",R40="Automática"),50%,IF(AND(Q40="Preventivo",R40="Manual"),40%,IF(AND(Q40="Detectivo",R40="Automática"),40%,IF(AND(Q40="Detectivo",R40="Manual"),30%,IF(AND(Q40="Correctivo",R40="Automática"),35%,IF(AND(Q40="Correctivo",R40="Manual"),25%,""))))))</f>
        <v>0.25</v>
      </c>
      <c r="T40" s="121" t="s">
        <v>452</v>
      </c>
      <c r="U40" s="121" t="s">
        <v>454</v>
      </c>
      <c r="V40" s="121" t="s">
        <v>457</v>
      </c>
      <c r="W40" s="148" t="s">
        <v>302</v>
      </c>
      <c r="X40" s="148" t="s">
        <v>306</v>
      </c>
      <c r="Y40" s="121" t="str">
        <f>IF(AND(W40&lt;&gt;"",X40&lt;&gt;""),VLOOKUP(W40 &amp;" " &amp; X40,'[2]Matriz de Calor'!$D$34:$F$58,2,FALSE),"")</f>
        <v>ZONA DE RIESGO MODERADA</v>
      </c>
      <c r="Z40" s="121" t="s">
        <v>574</v>
      </c>
      <c r="AA40" s="156" t="s">
        <v>699</v>
      </c>
      <c r="AB40" s="157" t="s">
        <v>700</v>
      </c>
      <c r="AC40" s="145" t="s">
        <v>16</v>
      </c>
      <c r="AD40" s="146" t="s">
        <v>203</v>
      </c>
      <c r="AE40" s="141"/>
    </row>
    <row r="41" spans="1:31" s="140" customFormat="1" ht="409.5" hidden="1" customHeight="1" thickBot="1" x14ac:dyDescent="0.3">
      <c r="A41" s="169" t="s">
        <v>464</v>
      </c>
      <c r="B41" s="169" t="s">
        <v>710</v>
      </c>
      <c r="C41" s="168" t="s">
        <v>701</v>
      </c>
      <c r="D41" s="168" t="s">
        <v>402</v>
      </c>
      <c r="E41" s="168" t="s">
        <v>334</v>
      </c>
      <c r="F41" s="168" t="s">
        <v>328</v>
      </c>
      <c r="G41" s="171" t="s">
        <v>702</v>
      </c>
      <c r="H41" s="171" t="s">
        <v>703</v>
      </c>
      <c r="I41" s="161" t="s">
        <v>704</v>
      </c>
      <c r="J41" s="148" t="s">
        <v>304</v>
      </c>
      <c r="K41" s="148" t="s">
        <v>307</v>
      </c>
      <c r="L41" s="121" t="str">
        <f>IF(AND(J41&lt;&gt;"",K41&lt;&gt;""),VLOOKUP(J41 &amp;" " &amp; K41,'[2]Matriz de Calor'!$D$34:$F$58,2,FALSE),"")</f>
        <v>ZONA DE RIESGO ALTA</v>
      </c>
      <c r="M41" s="161" t="s">
        <v>705</v>
      </c>
      <c r="N41" s="161" t="s">
        <v>706</v>
      </c>
      <c r="O41" s="157" t="str">
        <f>IF(OR(Q41="Preventivo",Q41="Detectivo"),"X","")</f>
        <v>X</v>
      </c>
      <c r="P41" s="158" t="str">
        <f>IF(Q41="Correctivo","X","")</f>
        <v/>
      </c>
      <c r="Q41" s="121" t="s">
        <v>445</v>
      </c>
      <c r="R41" s="121" t="s">
        <v>451</v>
      </c>
      <c r="S41" s="159">
        <f>IF(AND(Q41="Preventivo",R41="Automática"),50%,IF(AND(Q41="Preventivo",R41="Manual"),40%,IF(AND(Q41="Detectivo",R41="Automática"),40%,IF(AND(Q41="Detectivo",R41="Manual"),30%,IF(AND(Q41="Correctivo",R41="Automática"),35%,IF(AND(Q41="Correctivo",R41="Manual"),25%,""))))))</f>
        <v>0.4</v>
      </c>
      <c r="T41" s="121" t="s">
        <v>452</v>
      </c>
      <c r="U41" s="121" t="s">
        <v>454</v>
      </c>
      <c r="V41" s="121" t="s">
        <v>457</v>
      </c>
      <c r="W41" s="148" t="s">
        <v>302</v>
      </c>
      <c r="X41" s="148" t="s">
        <v>307</v>
      </c>
      <c r="Y41" s="121" t="str">
        <f>IF(AND(W41&lt;&gt;"",X41&lt;&gt;""),VLOOKUP(W41 &amp;" " &amp; X41,'[2]Matriz de Calor'!$D$34:$F$58,2,FALSE),"")</f>
        <v>ZONA DE RIESGO ALTA</v>
      </c>
      <c r="Z41" s="121" t="s">
        <v>574</v>
      </c>
      <c r="AA41" s="160" t="s">
        <v>708</v>
      </c>
      <c r="AB41" s="157" t="s">
        <v>707</v>
      </c>
      <c r="AC41" s="145" t="s">
        <v>16</v>
      </c>
      <c r="AD41" s="146" t="s">
        <v>203</v>
      </c>
      <c r="AE41" s="141"/>
    </row>
    <row r="42" spans="1:31" s="139" customFormat="1" ht="78.75" hidden="1" customHeight="1" x14ac:dyDescent="0.25">
      <c r="A42" s="142" t="s">
        <v>227</v>
      </c>
      <c r="B42" s="162"/>
      <c r="C42" s="243" t="s">
        <v>226</v>
      </c>
      <c r="D42" s="244"/>
      <c r="E42" s="244"/>
      <c r="F42" s="244"/>
      <c r="G42" s="244"/>
      <c r="H42" s="244"/>
      <c r="I42" s="244"/>
      <c r="J42" s="244"/>
      <c r="K42" s="244"/>
      <c r="L42" s="245"/>
      <c r="M42" s="143" t="s">
        <v>386</v>
      </c>
      <c r="N42" s="233"/>
      <c r="O42" s="234"/>
      <c r="P42" s="234"/>
      <c r="Q42" s="234"/>
      <c r="R42" s="234"/>
      <c r="S42" s="234"/>
      <c r="T42" s="234"/>
      <c r="U42" s="234"/>
      <c r="V42" s="235"/>
      <c r="W42" s="239" t="s">
        <v>226</v>
      </c>
      <c r="X42" s="240"/>
      <c r="Y42" s="240"/>
      <c r="Z42" s="240"/>
      <c r="AA42" s="241"/>
      <c r="AB42" s="236" t="s">
        <v>226</v>
      </c>
      <c r="AC42" s="237"/>
      <c r="AD42" s="238"/>
      <c r="AE42" s="138"/>
    </row>
    <row r="43" spans="1:31" x14ac:dyDescent="0.25">
      <c r="A43" s="124"/>
      <c r="B43" s="124"/>
      <c r="C43" s="125"/>
      <c r="D43" s="122"/>
      <c r="E43" s="122"/>
      <c r="F43" s="122"/>
      <c r="G43" s="125"/>
      <c r="H43" s="125"/>
      <c r="I43" s="117"/>
      <c r="J43" s="124"/>
      <c r="K43" s="124"/>
      <c r="L43" s="122"/>
      <c r="M43" s="117"/>
      <c r="N43" s="117"/>
      <c r="O43" s="126"/>
      <c r="P43" s="126"/>
      <c r="Q43" s="126"/>
      <c r="R43" s="126"/>
      <c r="S43" s="127"/>
      <c r="T43" s="128"/>
      <c r="U43" s="128"/>
      <c r="V43" s="128"/>
      <c r="W43" s="128"/>
      <c r="X43" s="128"/>
      <c r="Y43" s="128"/>
      <c r="Z43" s="128"/>
      <c r="AA43" s="129"/>
      <c r="AB43" s="128"/>
      <c r="AC43" s="128"/>
      <c r="AD43" s="128"/>
    </row>
    <row r="44" spans="1:31" x14ac:dyDescent="0.25">
      <c r="P44" s="126"/>
      <c r="Y44" s="130"/>
    </row>
    <row r="45" spans="1:31" x14ac:dyDescent="0.25">
      <c r="P45" s="126"/>
      <c r="Y45" s="130"/>
    </row>
    <row r="46" spans="1:31" x14ac:dyDescent="0.25">
      <c r="P46" s="126"/>
      <c r="Y46" s="130"/>
    </row>
    <row r="47" spans="1:31" x14ac:dyDescent="0.25">
      <c r="P47" s="126"/>
      <c r="Y47" s="130"/>
    </row>
    <row r="48" spans="1:31" ht="30" customHeight="1" x14ac:dyDescent="0.25">
      <c r="P48" s="126"/>
      <c r="Y48" s="130"/>
    </row>
    <row r="49" spans="16:25" ht="18.75" customHeight="1" x14ac:dyDescent="0.25">
      <c r="P49" s="126"/>
      <c r="Y49" s="130"/>
    </row>
    <row r="50" spans="16:25" x14ac:dyDescent="0.25">
      <c r="P50" s="126"/>
      <c r="Y50" s="130"/>
    </row>
    <row r="51" spans="16:25" x14ac:dyDescent="0.25">
      <c r="P51" s="126"/>
      <c r="Y51" s="130"/>
    </row>
    <row r="52" spans="16:25" x14ac:dyDescent="0.25">
      <c r="P52" s="126"/>
      <c r="Y52" s="130"/>
    </row>
    <row r="53" spans="16:25" x14ac:dyDescent="0.25">
      <c r="P53" s="126"/>
    </row>
    <row r="54" spans="16:25" x14ac:dyDescent="0.25">
      <c r="P54" s="126"/>
    </row>
    <row r="55" spans="16:25" x14ac:dyDescent="0.25">
      <c r="P55" s="126"/>
    </row>
    <row r="56" spans="16:25" x14ac:dyDescent="0.25">
      <c r="P56" s="126"/>
    </row>
    <row r="57" spans="16:25" x14ac:dyDescent="0.25">
      <c r="P57" s="126"/>
    </row>
    <row r="58" spans="16:25" x14ac:dyDescent="0.25">
      <c r="P58" s="126"/>
    </row>
    <row r="59" spans="16:25" x14ac:dyDescent="0.25">
      <c r="P59" s="126"/>
    </row>
    <row r="60" spans="16:25" x14ac:dyDescent="0.25">
      <c r="P60" s="126"/>
    </row>
    <row r="61" spans="16:25" x14ac:dyDescent="0.25">
      <c r="P61" s="126"/>
    </row>
    <row r="62" spans="16:25" x14ac:dyDescent="0.25">
      <c r="P62" s="126"/>
    </row>
    <row r="63" spans="16:25" x14ac:dyDescent="0.25">
      <c r="P63" s="126"/>
    </row>
    <row r="64" spans="16:25" x14ac:dyDescent="0.25">
      <c r="P64" s="126"/>
    </row>
    <row r="65" spans="16:16" x14ac:dyDescent="0.25">
      <c r="P65" s="126"/>
    </row>
    <row r="66" spans="16:16" x14ac:dyDescent="0.25">
      <c r="P66" s="126"/>
    </row>
    <row r="67" spans="16:16" x14ac:dyDescent="0.25">
      <c r="P67" s="126"/>
    </row>
    <row r="68" spans="16:16" x14ac:dyDescent="0.25">
      <c r="P68" s="126"/>
    </row>
    <row r="69" spans="16:16" x14ac:dyDescent="0.25">
      <c r="P69" s="126"/>
    </row>
    <row r="70" spans="16:16" x14ac:dyDescent="0.25">
      <c r="P70" s="126"/>
    </row>
    <row r="71" spans="16:16" x14ac:dyDescent="0.25">
      <c r="P71" s="126"/>
    </row>
    <row r="72" spans="16:16" x14ac:dyDescent="0.25">
      <c r="P72" s="126"/>
    </row>
    <row r="73" spans="16:16" x14ac:dyDescent="0.25">
      <c r="P73" s="126"/>
    </row>
    <row r="74" spans="16:16" x14ac:dyDescent="0.25">
      <c r="P74" s="126"/>
    </row>
    <row r="75" spans="16:16" x14ac:dyDescent="0.25">
      <c r="P75" s="126"/>
    </row>
    <row r="76" spans="16:16" x14ac:dyDescent="0.25">
      <c r="P76" s="126"/>
    </row>
    <row r="77" spans="16:16" x14ac:dyDescent="0.25">
      <c r="P77" s="126"/>
    </row>
    <row r="78" spans="16:16" x14ac:dyDescent="0.25">
      <c r="P78" s="126"/>
    </row>
    <row r="79" spans="16:16" x14ac:dyDescent="0.25">
      <c r="P79" s="126"/>
    </row>
    <row r="80" spans="16:16" x14ac:dyDescent="0.25">
      <c r="P80" s="126"/>
    </row>
    <row r="81" spans="16:16" x14ac:dyDescent="0.25">
      <c r="P81" s="126"/>
    </row>
    <row r="82" spans="16:16" x14ac:dyDescent="0.25">
      <c r="P82" s="126"/>
    </row>
    <row r="83" spans="16:16" x14ac:dyDescent="0.25">
      <c r="P83" s="126"/>
    </row>
    <row r="84" spans="16:16" x14ac:dyDescent="0.25">
      <c r="P84" s="126"/>
    </row>
    <row r="85" spans="16:16" x14ac:dyDescent="0.25">
      <c r="P85" s="126"/>
    </row>
    <row r="86" spans="16:16" x14ac:dyDescent="0.25">
      <c r="P86" s="126"/>
    </row>
    <row r="87" spans="16:16" x14ac:dyDescent="0.25">
      <c r="P87" s="126"/>
    </row>
    <row r="88" spans="16:16" x14ac:dyDescent="0.25">
      <c r="P88" s="126"/>
    </row>
    <row r="89" spans="16:16" x14ac:dyDescent="0.25">
      <c r="P89" s="126"/>
    </row>
    <row r="90" spans="16:16" x14ac:dyDescent="0.25">
      <c r="P90" s="126"/>
    </row>
    <row r="91" spans="16:16" x14ac:dyDescent="0.25">
      <c r="P91" s="126"/>
    </row>
    <row r="92" spans="16:16" x14ac:dyDescent="0.25">
      <c r="P92" s="126"/>
    </row>
    <row r="93" spans="16:16" x14ac:dyDescent="0.25">
      <c r="P93" s="126"/>
    </row>
    <row r="94" spans="16:16" x14ac:dyDescent="0.25">
      <c r="P94" s="126"/>
    </row>
    <row r="95" spans="16:16" x14ac:dyDescent="0.25">
      <c r="P95" s="126"/>
    </row>
    <row r="96" spans="16:16" x14ac:dyDescent="0.25">
      <c r="P96" s="126"/>
    </row>
    <row r="97" spans="16:16" x14ac:dyDescent="0.25">
      <c r="P97" s="126"/>
    </row>
    <row r="98" spans="16:16" x14ac:dyDescent="0.25">
      <c r="P98" s="126"/>
    </row>
    <row r="99" spans="16:16" x14ac:dyDescent="0.25">
      <c r="P99" s="126"/>
    </row>
    <row r="100" spans="16:16" x14ac:dyDescent="0.25">
      <c r="P100" s="126"/>
    </row>
    <row r="101" spans="16:16" x14ac:dyDescent="0.25">
      <c r="P101" s="126"/>
    </row>
    <row r="102" spans="16:16" x14ac:dyDescent="0.25">
      <c r="P102" s="126"/>
    </row>
    <row r="103" spans="16:16" x14ac:dyDescent="0.25">
      <c r="P103" s="126"/>
    </row>
    <row r="104" spans="16:16" x14ac:dyDescent="0.25">
      <c r="P104" s="126"/>
    </row>
    <row r="105" spans="16:16" x14ac:dyDescent="0.25">
      <c r="P105" s="126"/>
    </row>
    <row r="106" spans="16:16" x14ac:dyDescent="0.25">
      <c r="P106" s="126"/>
    </row>
    <row r="107" spans="16:16" x14ac:dyDescent="0.25">
      <c r="P107" s="126"/>
    </row>
    <row r="108" spans="16:16" x14ac:dyDescent="0.25">
      <c r="P108" s="126"/>
    </row>
    <row r="109" spans="16:16" x14ac:dyDescent="0.25">
      <c r="P109" s="126"/>
    </row>
    <row r="110" spans="16:16" x14ac:dyDescent="0.25">
      <c r="P110" s="126"/>
    </row>
    <row r="111" spans="16:16" x14ac:dyDescent="0.25">
      <c r="P111" s="126"/>
    </row>
    <row r="112" spans="16:16" x14ac:dyDescent="0.25">
      <c r="P112" s="126"/>
    </row>
    <row r="113" spans="16:16" x14ac:dyDescent="0.25">
      <c r="P113" s="126"/>
    </row>
    <row r="114" spans="16:16" x14ac:dyDescent="0.25">
      <c r="P114" s="126"/>
    </row>
    <row r="115" spans="16:16" x14ac:dyDescent="0.25">
      <c r="P115" s="126"/>
    </row>
    <row r="116" spans="16:16" x14ac:dyDescent="0.25">
      <c r="P116" s="126"/>
    </row>
    <row r="117" spans="16:16" x14ac:dyDescent="0.25">
      <c r="P117" s="126"/>
    </row>
    <row r="118" spans="16:16" x14ac:dyDescent="0.25">
      <c r="P118" s="126"/>
    </row>
  </sheetData>
  <protectedRanges>
    <protectedRange algorithmName="SHA-512" hashValue="1ikUGsgUAH9w2dct33txEHudDFkWV0Ay73be+cNXTWfvu3A1rxvm/zygkS2Qxbf/HX9qUaV0hTnNiycY0q0gEg==" saltValue="KMWsmQcRaKPzI/SiO5miyw==" spinCount="100000" sqref="A11:K41" name="Rango2"/>
    <protectedRange algorithmName="SHA-512" hashValue="GfWjdeK774xmbPek03hdkBJHGCkcj3ArmyX9jA8WMwP1MrCTBPb4c1JKOpJY5/8qRKEsP9PqE5UFe0PS+o5wyQ==" saltValue="aLHBSo6mr85bSn9SAJ/7sQ==" spinCount="100000" sqref="M11:N41" name="Rango3"/>
    <protectedRange algorithmName="SHA-512" hashValue="FeQi2T8HqtSaKMDehmOF9WdkzQOgwKKn/l4UGKgdOyJzHPsuoUkdqP03JEbdVZX/WRhkp5AL7AaNuTDc/6XqSQ==" saltValue="DvsxaCgN9O5io98FaKUqQw==" spinCount="100000" sqref="Q11:R41" name="Rango4"/>
    <protectedRange algorithmName="SHA-512" hashValue="YGp7qS/KwntLa02KDUo9ZtoYkmX3ID0IxWSoU2jzfUsnXtI/LMKkb3+XeaVlR3yxU9EIdU3ZwMM0OgHVpoh/KA==" saltValue="x8LgD3IKM9VX2OGgiGP+ew==" spinCount="100000" sqref="T11:X41" name="Rango5"/>
    <protectedRange algorithmName="SHA-512" hashValue="8OX6hf/Qcn43twcAyv+Su4bGEx7YwIUWYT6FLKXD5JRnX+l3E9hvpWzrM/jOe5P+udt0WbJC6BcR1bTHq6eq1Q==" saltValue="3mrxd+jFqu9IZSd9quXZPg==" spinCount="100000" sqref="Z11:AD41" name="Rango6"/>
  </protectedRanges>
  <autoFilter ref="A10:AE42">
    <filterColumn colId="0">
      <filters>
        <filter val="Gestión Documental - AREDO"/>
        <filter val="Grupo Asuntos Legales - GRULE"/>
        <filter val="Grupo Contratación - GRUCO"/>
        <filter val="Grupo Sistema Integral de Información - Tecnologías de las información y las comunicaciones"/>
        <filter val="Subdirección Administrativa y Financiera - Gestión de la Afiliación - GRUGA"/>
        <filter val="Subdirección Administrativa y Financiera - Gestión Financiera - GRUFI"/>
        <filter val="Subdirección Administrativa y Financiera - Grupo Contratación - GRUCO"/>
        <filter val="Subdirección Administrativa y Financiera - Grupo Talento Humano - GRUTH"/>
      </filters>
    </filterColumn>
  </autoFilter>
  <dataConsolidate/>
  <mergeCells count="60">
    <mergeCell ref="D9:D10"/>
    <mergeCell ref="E9:E10"/>
    <mergeCell ref="A11:A13"/>
    <mergeCell ref="C11:C13"/>
    <mergeCell ref="D11:D13"/>
    <mergeCell ref="E11:E13"/>
    <mergeCell ref="B11:B13"/>
    <mergeCell ref="N42:V42"/>
    <mergeCell ref="J11:J13"/>
    <mergeCell ref="K11:K13"/>
    <mergeCell ref="L11:L13"/>
    <mergeCell ref="AB42:AD42"/>
    <mergeCell ref="W42:AA42"/>
    <mergeCell ref="AA11:AA13"/>
    <mergeCell ref="C42:L42"/>
    <mergeCell ref="F11:F13"/>
    <mergeCell ref="G11:G13"/>
    <mergeCell ref="H11:H13"/>
    <mergeCell ref="I11:I13"/>
    <mergeCell ref="A8:L8"/>
    <mergeCell ref="M8:AA8"/>
    <mergeCell ref="F9:F10"/>
    <mergeCell ref="G9:G10"/>
    <mergeCell ref="H9:H10"/>
    <mergeCell ref="I9:I10"/>
    <mergeCell ref="J9:L9"/>
    <mergeCell ref="AA9:AA10"/>
    <mergeCell ref="M9:M10"/>
    <mergeCell ref="N9:N10"/>
    <mergeCell ref="Q9:V9"/>
    <mergeCell ref="Z9:Z10"/>
    <mergeCell ref="W9:Y9"/>
    <mergeCell ref="B9:B10"/>
    <mergeCell ref="A9:A10"/>
    <mergeCell ref="C9:C10"/>
    <mergeCell ref="AA1:AD1"/>
    <mergeCell ref="AA2:AD2"/>
    <mergeCell ref="AA3:AD3"/>
    <mergeCell ref="C1:Z3"/>
    <mergeCell ref="A7:AD7"/>
    <mergeCell ref="A1:A3"/>
    <mergeCell ref="A4:F4"/>
    <mergeCell ref="A5:F5"/>
    <mergeCell ref="A6:F6"/>
    <mergeCell ref="G4:AD4"/>
    <mergeCell ref="G5:AD5"/>
    <mergeCell ref="G6:L6"/>
    <mergeCell ref="M6:W6"/>
    <mergeCell ref="AA6:AD6"/>
    <mergeCell ref="O9:P9"/>
    <mergeCell ref="AB11:AB13"/>
    <mergeCell ref="AC11:AC13"/>
    <mergeCell ref="AD11:AD13"/>
    <mergeCell ref="W11:W13"/>
    <mergeCell ref="X11:X13"/>
    <mergeCell ref="Y11:Y13"/>
    <mergeCell ref="Z11:Z13"/>
    <mergeCell ref="AC8:AC10"/>
    <mergeCell ref="AD8:AD10"/>
    <mergeCell ref="AB8:AB10"/>
  </mergeCells>
  <conditionalFormatting sqref="J11">
    <cfRule type="colorScale" priority="104">
      <colorScale>
        <cfvo type="min"/>
        <cfvo type="percentile" val="50"/>
        <cfvo type="max"/>
        <color rgb="FFF8696B"/>
        <color rgb="FFFFEB84"/>
        <color rgb="FF63BE7B"/>
      </colorScale>
    </cfRule>
  </conditionalFormatting>
  <conditionalFormatting sqref="Y11">
    <cfRule type="colorScale" priority="78">
      <colorScale>
        <cfvo type="min"/>
        <cfvo type="percentile" val="50"/>
        <cfvo type="max"/>
        <color rgb="FFF8696B"/>
        <color rgb="FFFFEB84"/>
        <color rgb="FF63BE7B"/>
      </colorScale>
    </cfRule>
  </conditionalFormatting>
  <conditionalFormatting sqref="L25">
    <cfRule type="dataBar" priority="33">
      <dataBar>
        <cfvo type="formula" val="$L$11"/>
        <cfvo type="max"/>
        <color rgb="FFC65911"/>
      </dataBar>
      <extLst>
        <ext xmlns:x14="http://schemas.microsoft.com/office/spreadsheetml/2009/9/main" uri="{B025F937-C7B1-47D3-B67F-A62EFF666E3E}">
          <x14:id>{E56A1EAA-BF6E-4FEE-9BD3-AECD068BC69E}</x14:id>
        </ext>
      </extLst>
    </cfRule>
  </conditionalFormatting>
  <conditionalFormatting sqref="L14:L24 L11 L26:L41">
    <cfRule type="dataBar" priority="395">
      <dataBar>
        <cfvo type="formula" val="$L$11"/>
        <cfvo type="max"/>
        <color rgb="FFC65911"/>
      </dataBar>
      <extLst>
        <ext xmlns:x14="http://schemas.microsoft.com/office/spreadsheetml/2009/9/main" uri="{B025F937-C7B1-47D3-B67F-A62EFF666E3E}">
          <x14:id>{7896CA59-B07A-4C77-B6FD-46164E086B5E}</x14:id>
        </ext>
      </extLst>
    </cfRule>
  </conditionalFormatting>
  <dataValidations count="1">
    <dataValidation type="list" allowBlank="1" showInputMessage="1" showErrorMessage="1" sqref="F43:G43">
      <formula1>#REF!</formula1>
    </dataValidation>
  </dataValidations>
  <hyperlinks>
    <hyperlink ref="J29" r:id="rId1" display="Probable"/>
    <hyperlink ref="W29" r:id="rId2" display="Probable"/>
    <hyperlink ref="J30" r:id="rId3" display="Probable"/>
    <hyperlink ref="Z29" r:id="rId4" display="Reducir el riesgo"/>
    <hyperlink ref="Z30" r:id="rId5" display="Reducir el riesgo"/>
  </hyperlinks>
  <printOptions horizontalCentered="1"/>
  <pageMargins left="0.19685039370078741" right="0.15748031496062992" top="0.43307086614173229" bottom="0.31496062992125984" header="0.31496062992125984" footer="0.31496062992125984"/>
  <pageSetup paperSize="5" scale="40" orientation="landscape" r:id="rId6"/>
  <rowBreaks count="1" manualBreakCount="1">
    <brk id="33" max="28" man="1"/>
  </rowBreaks>
  <drawing r:id="rId7"/>
  <legacyDrawing r:id="rId8"/>
  <extLst>
    <ext xmlns:x14="http://schemas.microsoft.com/office/spreadsheetml/2009/9/main" uri="{78C0D931-6437-407d-A8EE-F0AAD7539E65}">
      <x14:conditionalFormattings>
        <x14:conditionalFormatting xmlns:xm="http://schemas.microsoft.com/office/excel/2006/main">
          <x14:cfRule type="dataBar" id="{E56A1EAA-BF6E-4FEE-9BD3-AECD068BC69E}">
            <x14:dataBar minLength="0" maxLength="100" gradient="0">
              <x14:cfvo type="formula">
                <xm:f>$L$11</xm:f>
              </x14:cfvo>
              <x14:cfvo type="autoMax"/>
              <x14:negativeFillColor rgb="FFFF0000"/>
              <x14:axisColor rgb="FF000000"/>
            </x14:dataBar>
          </x14:cfRule>
          <xm:sqref>L25</xm:sqref>
        </x14:conditionalFormatting>
        <x14:conditionalFormatting xmlns:xm="http://schemas.microsoft.com/office/excel/2006/main">
          <x14:cfRule type="dataBar" id="{7896CA59-B07A-4C77-B6FD-46164E086B5E}">
            <x14:dataBar minLength="0" maxLength="100" gradient="0">
              <x14:cfvo type="formula">
                <xm:f>$L$11</xm:f>
              </x14:cfvo>
              <x14:cfvo type="autoMax"/>
              <x14:negativeFillColor rgb="FFFF0000"/>
              <x14:axisColor rgb="FF000000"/>
            </x14:dataBar>
          </x14:cfRule>
          <xm:sqref>L14:L24 L11 L26:L41</xm:sqref>
        </x14:conditionalFormatting>
        <x14:conditionalFormatting xmlns:xm="http://schemas.microsoft.com/office/excel/2006/main">
          <x14:cfRule type="cellIs" priority="98" operator="equal" id="{52C6264A-0C98-47A3-87FE-D5F355716CAE}">
            <xm:f>'Criterio Probabilida - Impacto'!$B$6</xm:f>
            <x14:dxf>
              <fill>
                <patternFill>
                  <bgColor rgb="FFFFC000"/>
                </patternFill>
              </fill>
            </x14:dxf>
          </x14:cfRule>
          <x14:cfRule type="cellIs" priority="99" operator="equal" id="{ADE218E8-58BF-4D4E-9D4C-28D39C7B8BC9}">
            <xm:f>'Criterio Probabilida - Impacto'!$B$3</xm:f>
            <x14:dxf>
              <fill>
                <patternFill>
                  <bgColor rgb="FF92D050"/>
                </patternFill>
              </fill>
            </x14:dxf>
          </x14:cfRule>
          <x14:cfRule type="cellIs" priority="100" operator="equal" id="{24847A42-4CF4-49CF-AC1C-CCB0CCB3979D}">
            <xm:f>'Criterio Probabilida - Impacto'!$B$4</xm:f>
            <x14:dxf>
              <fill>
                <patternFill>
                  <bgColor rgb="FF00B050"/>
                </patternFill>
              </fill>
            </x14:dxf>
          </x14:cfRule>
          <x14:cfRule type="cellIs" priority="101" operator="equal" id="{B8ECB463-D74B-4E62-8E62-B88B4A964F02}">
            <xm:f>'Criterio Probabilida - Impacto'!$B$5</xm:f>
            <x14:dxf>
              <fill>
                <patternFill>
                  <bgColor rgb="FFFFFF00"/>
                </patternFill>
              </fill>
            </x14:dxf>
          </x14:cfRule>
          <x14:cfRule type="cellIs" priority="102" operator="equal" id="{DF654DC7-DA72-4AD4-93F2-8BB5C5CA9B6A}">
            <xm:f>'Criterio Probabilida - Impacto'!$B$7</xm:f>
            <x14:dxf>
              <font>
                <color theme="1"/>
              </font>
              <fill>
                <patternFill>
                  <bgColor rgb="FFFF0000"/>
                </patternFill>
              </fill>
            </x14:dxf>
          </x14:cfRule>
          <x14:cfRule type="cellIs" priority="103" operator="equal" id="{E63346BF-A765-4FDF-BBEC-123D764556FF}">
            <xm:f>'Criterio Probabilida - Impacto'!$B$7</xm:f>
            <x14:dxf>
              <font>
                <color rgb="FF9C0006"/>
              </font>
              <fill>
                <patternFill>
                  <bgColor rgb="FFFFC7CE"/>
                </patternFill>
              </fill>
            </x14:dxf>
          </x14:cfRule>
          <xm:sqref>J11 J14:J24 J26:J41</xm:sqref>
        </x14:conditionalFormatting>
        <x14:conditionalFormatting xmlns:xm="http://schemas.microsoft.com/office/excel/2006/main">
          <x14:cfRule type="cellIs" priority="91" operator="equal" id="{B4B8971B-2962-4D3A-BEDE-3158EEAEC87F}">
            <xm:f>'Criterio Probabilida - Impacto'!$B$15</xm:f>
            <x14:dxf>
              <fill>
                <patternFill>
                  <bgColor rgb="FFFF0000"/>
                </patternFill>
              </fill>
            </x14:dxf>
          </x14:cfRule>
          <x14:cfRule type="cellIs" priority="92" operator="equal" id="{15D07FA0-D38C-48AC-B72F-147C4BE8DC2A}">
            <xm:f>'Criterio Probabilida - Impacto'!$B$14</xm:f>
            <x14:dxf>
              <fill>
                <patternFill>
                  <bgColor rgb="FFFFC000"/>
                </patternFill>
              </fill>
            </x14:dxf>
          </x14:cfRule>
          <x14:cfRule type="cellIs" priority="93" operator="equal" id="{6ACD8059-90E1-40BC-B36F-5B7DEFDC218F}">
            <xm:f>'Criterio Probabilida - Impacto'!$B$13</xm:f>
            <x14:dxf>
              <fill>
                <patternFill>
                  <bgColor rgb="FFFFFF00"/>
                </patternFill>
              </fill>
            </x14:dxf>
          </x14:cfRule>
          <x14:cfRule type="cellIs" priority="94" operator="equal" id="{9E950963-D53F-4E48-A14C-75C843DD8E96}">
            <xm:f>'Criterio Probabilida - Impacto'!$B$12</xm:f>
            <x14:dxf>
              <fill>
                <patternFill>
                  <bgColor rgb="FF00B050"/>
                </patternFill>
              </fill>
            </x14:dxf>
          </x14:cfRule>
          <x14:cfRule type="cellIs" priority="95" operator="equal" id="{ACE32A19-6FF6-4713-8266-6F3361C61187}">
            <xm:f>'Criterio Probabilida - Impacto'!$B$11</xm:f>
            <x14:dxf>
              <fill>
                <patternFill>
                  <bgColor rgb="FF92D050"/>
                </patternFill>
              </fill>
            </x14:dxf>
          </x14:cfRule>
          <x14:cfRule type="cellIs" priority="96" operator="equal" id="{ECD861C3-A1F0-4355-A205-F384D6C7EB2B}">
            <xm:f>'Criterio Probabilida - Impacto'!$B$11</xm:f>
            <x14:dxf>
              <fill>
                <patternFill>
                  <bgColor rgb="FF92D050"/>
                </patternFill>
              </fill>
            </x14:dxf>
          </x14:cfRule>
          <x14:cfRule type="cellIs" priority="97" operator="equal" id="{C939B5D3-8754-48FC-A760-092A2115CC39}">
            <xm:f>'Criterio Probabilida - Impacto'!$B$11</xm:f>
            <x14:dxf>
              <fill>
                <patternFill>
                  <bgColor rgb="FF92D050"/>
                </patternFill>
              </fill>
            </x14:dxf>
          </x14:cfRule>
          <xm:sqref>K11 K14:K24 K26:K41</xm:sqref>
        </x14:conditionalFormatting>
        <x14:conditionalFormatting xmlns:xm="http://schemas.microsoft.com/office/excel/2006/main">
          <x14:cfRule type="cellIs" priority="84" operator="equal" id="{81DE0493-4ADE-4453-A7FB-68ADC9873AEB}">
            <xm:f>'Criterio Probabilida - Impacto'!$B$7</xm:f>
            <x14:dxf>
              <fill>
                <patternFill>
                  <bgColor rgb="FFFF0000"/>
                </patternFill>
              </fill>
            </x14:dxf>
          </x14:cfRule>
          <x14:cfRule type="cellIs" priority="86" operator="equal" id="{FA4D7FFA-11EF-4FC3-AC72-C8652CAECE59}">
            <xm:f>'Criterio Probabilida - Impacto'!$B$6</xm:f>
            <x14:dxf>
              <fill>
                <patternFill>
                  <bgColor rgb="FFFFC000"/>
                </patternFill>
              </fill>
            </x14:dxf>
          </x14:cfRule>
          <x14:cfRule type="cellIs" priority="87" operator="equal" id="{F20D0507-5CEB-4550-95C0-EE5E2AF48348}">
            <xm:f>'Criterio Probabilida - Impacto'!$B$5</xm:f>
            <x14:dxf>
              <fill>
                <patternFill>
                  <bgColor rgb="FFFFFF00"/>
                </patternFill>
              </fill>
            </x14:dxf>
          </x14:cfRule>
          <x14:cfRule type="cellIs" priority="88" operator="equal" id="{A0F59206-6038-42F6-906F-7E8DA55F9799}">
            <xm:f>'Criterio Probabilida - Impacto'!$B$4</xm:f>
            <x14:dxf>
              <fill>
                <patternFill>
                  <bgColor rgb="FF00B050"/>
                </patternFill>
              </fill>
            </x14:dxf>
          </x14:cfRule>
          <x14:cfRule type="cellIs" priority="89" operator="equal" id="{54E3F070-31AE-4918-9E27-7C27CCE4D06B}">
            <xm:f>'Criterio Probabilida - Impacto'!$B$3</xm:f>
            <x14:dxf>
              <fill>
                <patternFill>
                  <bgColor rgb="FF92D050"/>
                </patternFill>
              </fill>
            </x14:dxf>
          </x14:cfRule>
          <xm:sqref>W11 W14:W24 W26:W41</xm:sqref>
        </x14:conditionalFormatting>
        <x14:conditionalFormatting xmlns:xm="http://schemas.microsoft.com/office/excel/2006/main">
          <x14:cfRule type="cellIs" priority="79" operator="equal" id="{0FFE8931-3CAD-448A-AF89-B272695F14F8}">
            <xm:f>'Criterio Probabilida - Impacto'!$B$15</xm:f>
            <x14:dxf>
              <fill>
                <patternFill>
                  <bgColor rgb="FFFF0000"/>
                </patternFill>
              </fill>
            </x14:dxf>
          </x14:cfRule>
          <x14:cfRule type="cellIs" priority="80" operator="equal" id="{9365C0AA-46F3-43E7-9A03-828C822EDC10}">
            <xm:f>'Criterio Probabilida - Impacto'!$B$14</xm:f>
            <x14:dxf>
              <fill>
                <patternFill>
                  <bgColor rgb="FFFFC000"/>
                </patternFill>
              </fill>
            </x14:dxf>
          </x14:cfRule>
          <x14:cfRule type="cellIs" priority="81" operator="equal" id="{E6A2A7AF-DEDA-4BB0-8469-E39FB54486C5}">
            <xm:f>'Criterio Probabilida - Impacto'!$B$13</xm:f>
            <x14:dxf>
              <fill>
                <patternFill>
                  <bgColor rgb="FFFFFF00"/>
                </patternFill>
              </fill>
            </x14:dxf>
          </x14:cfRule>
          <x14:cfRule type="cellIs" priority="82" operator="equal" id="{993F1D6F-80EB-4369-A253-AA9795EECC1B}">
            <xm:f>'Criterio Probabilida - Impacto'!$B$12</xm:f>
            <x14:dxf>
              <fill>
                <patternFill>
                  <bgColor rgb="FF00B050"/>
                </patternFill>
              </fill>
            </x14:dxf>
          </x14:cfRule>
          <x14:cfRule type="cellIs" priority="83" operator="equal" id="{0A2FC3B7-A5A7-4306-825C-6BC5080894C6}">
            <xm:f>'Criterio Probabilida - Impacto'!$B$11</xm:f>
            <x14:dxf>
              <fill>
                <patternFill>
                  <bgColor rgb="FF92D050"/>
                </patternFill>
              </fill>
            </x14:dxf>
          </x14:cfRule>
          <xm:sqref>X11 X14:X24 X26:X41</xm:sqref>
        </x14:conditionalFormatting>
        <x14:conditionalFormatting xmlns:xm="http://schemas.microsoft.com/office/excel/2006/main">
          <x14:cfRule type="cellIs" priority="72" operator="equal" id="{E5DE833F-DB8E-48DD-840A-36286BFBD7A5}">
            <xm:f>'Criterio Probabilida - Impacto'!$E$50</xm:f>
            <x14:dxf>
              <fill>
                <patternFill>
                  <bgColor rgb="FF92D050"/>
                </patternFill>
              </fill>
            </x14:dxf>
          </x14:cfRule>
          <x14:cfRule type="cellIs" priority="73" operator="equal" id="{39245A42-F117-49ED-B4BB-974E130CDF55}">
            <xm:f>'Criterio Probabilida - Impacto'!$E$39</xm:f>
            <x14:dxf>
              <fill>
                <patternFill>
                  <bgColor rgb="FFFF0000"/>
                </patternFill>
              </fill>
            </x14:dxf>
          </x14:cfRule>
          <x14:cfRule type="cellIs" priority="74" operator="equal" id="{94632FB0-5128-4FEA-A6D0-8A03061A6D94}">
            <xm:f>'Criterio Probabilida - Impacto'!$E$40</xm:f>
            <x14:dxf>
              <fill>
                <patternFill>
                  <bgColor rgb="FFFFFF00"/>
                </patternFill>
              </fill>
            </x14:dxf>
          </x14:cfRule>
          <x14:cfRule type="cellIs" priority="75" operator="equal" id="{EEF39E19-F363-4386-B810-C9D4ECD38DFC}">
            <xm:f>'Criterio Probabilida - Impacto'!$E$35</xm:f>
            <x14:dxf>
              <fill>
                <patternFill>
                  <bgColor theme="5" tint="-0.24994659260841701"/>
                </patternFill>
              </fill>
            </x14:dxf>
          </x14:cfRule>
          <xm:sqref>L11 L14:L24 L26:L41</xm:sqref>
        </x14:conditionalFormatting>
        <x14:conditionalFormatting xmlns:xm="http://schemas.microsoft.com/office/excel/2006/main">
          <x14:cfRule type="cellIs" priority="68" operator="equal" id="{7B7607A6-F363-4D38-9C88-C9339AD6DF9C}">
            <xm:f>'Criterio Probabilida - Impacto'!$E$40</xm:f>
            <x14:dxf>
              <fill>
                <patternFill>
                  <bgColor rgb="FFFFFF00"/>
                </patternFill>
              </fill>
            </x14:dxf>
          </x14:cfRule>
          <x14:cfRule type="cellIs" priority="69" operator="equal" id="{237262BE-EA83-4F74-AC71-B033C8AF7284}">
            <xm:f>'Criterio Probabilida - Impacto'!$E$50</xm:f>
            <x14:dxf>
              <fill>
                <patternFill>
                  <bgColor rgb="FF92D050"/>
                </patternFill>
              </fill>
            </x14:dxf>
          </x14:cfRule>
          <x14:cfRule type="cellIs" priority="70" operator="equal" id="{FB99BED0-6084-4BA6-99CF-0F03E799B262}">
            <xm:f>'Criterio Probabilida - Impacto'!$E$35</xm:f>
            <x14:dxf>
              <fill>
                <patternFill>
                  <bgColor theme="5" tint="-0.24994659260841701"/>
                </patternFill>
              </fill>
            </x14:dxf>
          </x14:cfRule>
          <x14:cfRule type="cellIs" priority="71" operator="equal" id="{B7D7D461-6F4D-4C5F-85EB-AF2414B3DEA6}">
            <xm:f>'Criterio Probabilida - Impacto'!$E$39</xm:f>
            <x14:dxf>
              <fill>
                <patternFill>
                  <bgColor rgb="FFFF0000"/>
                </patternFill>
              </fill>
            </x14:dxf>
          </x14:cfRule>
          <xm:sqref>Y11 Y14:Y24 Y26:Y41</xm:sqref>
        </x14:conditionalFormatting>
        <x14:conditionalFormatting xmlns:xm="http://schemas.microsoft.com/office/excel/2006/main">
          <x14:cfRule type="cellIs" priority="27" operator="equal" id="{62D58921-1C51-4C8E-9CC0-093DA0121CEA}">
            <xm:f>'Criterio Probabilida - Impacto'!$B$6</xm:f>
            <x14:dxf>
              <fill>
                <patternFill>
                  <bgColor rgb="FFFFC000"/>
                </patternFill>
              </fill>
            </x14:dxf>
          </x14:cfRule>
          <x14:cfRule type="cellIs" priority="28" operator="equal" id="{6A5AE629-5E74-4B90-B8D6-B71FF6F168D0}">
            <xm:f>'Criterio Probabilida - Impacto'!$B$3</xm:f>
            <x14:dxf>
              <fill>
                <patternFill>
                  <bgColor rgb="FF92D050"/>
                </patternFill>
              </fill>
            </x14:dxf>
          </x14:cfRule>
          <x14:cfRule type="cellIs" priority="29" operator="equal" id="{52E503FF-494E-4BE8-B10A-77AE27553C75}">
            <xm:f>'Criterio Probabilida - Impacto'!$B$4</xm:f>
            <x14:dxf>
              <fill>
                <patternFill>
                  <bgColor rgb="FF00B050"/>
                </patternFill>
              </fill>
            </x14:dxf>
          </x14:cfRule>
          <x14:cfRule type="cellIs" priority="30" operator="equal" id="{DC679DB6-1D7F-4445-8589-E46F63CB8D3B}">
            <xm:f>'Criterio Probabilida - Impacto'!$B$5</xm:f>
            <x14:dxf>
              <fill>
                <patternFill>
                  <bgColor rgb="FFFFFF00"/>
                </patternFill>
              </fill>
            </x14:dxf>
          </x14:cfRule>
          <x14:cfRule type="cellIs" priority="31" operator="equal" id="{ED516D8A-344E-477C-826D-14F2606F18E7}">
            <xm:f>'Criterio Probabilida - Impacto'!$B$7</xm:f>
            <x14:dxf>
              <font>
                <color theme="1"/>
              </font>
              <fill>
                <patternFill>
                  <bgColor rgb="FFFF0000"/>
                </patternFill>
              </fill>
            </x14:dxf>
          </x14:cfRule>
          <x14:cfRule type="cellIs" priority="32" operator="equal" id="{61914D5F-8634-4B1F-9B81-EDEA3C66271A}">
            <xm:f>'Criterio Probabilida - Impacto'!$B$7</xm:f>
            <x14:dxf>
              <font>
                <color rgb="FF9C0006"/>
              </font>
              <fill>
                <patternFill>
                  <bgColor rgb="FFFFC7CE"/>
                </patternFill>
              </fill>
            </x14:dxf>
          </x14:cfRule>
          <xm:sqref>J25</xm:sqref>
        </x14:conditionalFormatting>
        <x14:conditionalFormatting xmlns:xm="http://schemas.microsoft.com/office/excel/2006/main">
          <x14:cfRule type="cellIs" priority="20" operator="equal" id="{76426B9D-9F88-4289-8056-634912D77C68}">
            <xm:f>'Criterio Probabilida - Impacto'!$B$15</xm:f>
            <x14:dxf>
              <fill>
                <patternFill>
                  <bgColor rgb="FFFF0000"/>
                </patternFill>
              </fill>
            </x14:dxf>
          </x14:cfRule>
          <x14:cfRule type="cellIs" priority="21" operator="equal" id="{711AC34B-0E9E-40D1-A5ED-4DDF43D284CC}">
            <xm:f>'Criterio Probabilida - Impacto'!$B$14</xm:f>
            <x14:dxf>
              <fill>
                <patternFill>
                  <bgColor rgb="FFFFC000"/>
                </patternFill>
              </fill>
            </x14:dxf>
          </x14:cfRule>
          <x14:cfRule type="cellIs" priority="22" operator="equal" id="{9C70138C-DEE9-4EB3-9296-B236610232EB}">
            <xm:f>'Criterio Probabilida - Impacto'!$B$13</xm:f>
            <x14:dxf>
              <fill>
                <patternFill>
                  <bgColor rgb="FFFFFF00"/>
                </patternFill>
              </fill>
            </x14:dxf>
          </x14:cfRule>
          <x14:cfRule type="cellIs" priority="23" operator="equal" id="{FC463B01-CFB6-4411-8CFE-700AFDC59726}">
            <xm:f>'Criterio Probabilida - Impacto'!$B$12</xm:f>
            <x14:dxf>
              <fill>
                <patternFill>
                  <bgColor rgb="FF00B050"/>
                </patternFill>
              </fill>
            </x14:dxf>
          </x14:cfRule>
          <x14:cfRule type="cellIs" priority="24" operator="equal" id="{5A22B4BE-1AAC-4F33-8D6B-A4245FB3DF8F}">
            <xm:f>'Criterio Probabilida - Impacto'!$B$11</xm:f>
            <x14:dxf>
              <fill>
                <patternFill>
                  <bgColor rgb="FF92D050"/>
                </patternFill>
              </fill>
            </x14:dxf>
          </x14:cfRule>
          <x14:cfRule type="cellIs" priority="25" operator="equal" id="{027EF433-BD40-4EE3-9249-56FDBE85BA11}">
            <xm:f>'Criterio Probabilida - Impacto'!$B$11</xm:f>
            <x14:dxf>
              <fill>
                <patternFill>
                  <bgColor rgb="FF92D050"/>
                </patternFill>
              </fill>
            </x14:dxf>
          </x14:cfRule>
          <x14:cfRule type="cellIs" priority="26" operator="equal" id="{7EB16D63-05F2-4493-B649-1BC4FD33DAB1}">
            <xm:f>'Criterio Probabilida - Impacto'!$B$11</xm:f>
            <x14:dxf>
              <fill>
                <patternFill>
                  <bgColor rgb="FF92D050"/>
                </patternFill>
              </fill>
            </x14:dxf>
          </x14:cfRule>
          <xm:sqref>K25</xm:sqref>
        </x14:conditionalFormatting>
        <x14:conditionalFormatting xmlns:xm="http://schemas.microsoft.com/office/excel/2006/main">
          <x14:cfRule type="cellIs" priority="15" operator="equal" id="{5F186517-69C4-4680-AA72-DE02272CF1F7}">
            <xm:f>'Criterio Probabilida - Impacto'!$B$7</xm:f>
            <x14:dxf>
              <fill>
                <patternFill>
                  <bgColor rgb="FFFF0000"/>
                </patternFill>
              </fill>
            </x14:dxf>
          </x14:cfRule>
          <x14:cfRule type="cellIs" priority="16" operator="equal" id="{86F983BC-4E36-4AE7-863F-D703751C8285}">
            <xm:f>'Criterio Probabilida - Impacto'!$B$6</xm:f>
            <x14:dxf>
              <fill>
                <patternFill>
                  <bgColor rgb="FFFFC000"/>
                </patternFill>
              </fill>
            </x14:dxf>
          </x14:cfRule>
          <x14:cfRule type="cellIs" priority="17" operator="equal" id="{5FDB76DC-C273-4A9A-8DA3-53E040C85653}">
            <xm:f>'Criterio Probabilida - Impacto'!$B$5</xm:f>
            <x14:dxf>
              <fill>
                <patternFill>
                  <bgColor rgb="FFFFFF00"/>
                </patternFill>
              </fill>
            </x14:dxf>
          </x14:cfRule>
          <x14:cfRule type="cellIs" priority="18" operator="equal" id="{05E21820-46A5-4FCA-B9EE-CB8F68D95F19}">
            <xm:f>'Criterio Probabilida - Impacto'!$B$4</xm:f>
            <x14:dxf>
              <fill>
                <patternFill>
                  <bgColor rgb="FF00B050"/>
                </patternFill>
              </fill>
            </x14:dxf>
          </x14:cfRule>
          <x14:cfRule type="cellIs" priority="19" operator="equal" id="{37ECC171-820D-4F96-BF96-7D4A72314930}">
            <xm:f>'Criterio Probabilida - Impacto'!$B$3</xm:f>
            <x14:dxf>
              <fill>
                <patternFill>
                  <bgColor rgb="FF92D050"/>
                </patternFill>
              </fill>
            </x14:dxf>
          </x14:cfRule>
          <xm:sqref>W25</xm:sqref>
        </x14:conditionalFormatting>
        <x14:conditionalFormatting xmlns:xm="http://schemas.microsoft.com/office/excel/2006/main">
          <x14:cfRule type="cellIs" priority="10" operator="equal" id="{FC2DF66C-9316-4483-9C6E-1470FFDB542E}">
            <xm:f>'Criterio Probabilida - Impacto'!$B$15</xm:f>
            <x14:dxf>
              <fill>
                <patternFill>
                  <bgColor rgb="FFFF0000"/>
                </patternFill>
              </fill>
            </x14:dxf>
          </x14:cfRule>
          <x14:cfRule type="cellIs" priority="11" operator="equal" id="{27516862-25D5-4303-B77C-184C64FA81E4}">
            <xm:f>'Criterio Probabilida - Impacto'!$B$14</xm:f>
            <x14:dxf>
              <fill>
                <patternFill>
                  <bgColor rgb="FFFFC000"/>
                </patternFill>
              </fill>
            </x14:dxf>
          </x14:cfRule>
          <x14:cfRule type="cellIs" priority="12" operator="equal" id="{B0B295A0-B464-4B1F-AE42-3BC2E2275939}">
            <xm:f>'Criterio Probabilida - Impacto'!$B$13</xm:f>
            <x14:dxf>
              <fill>
                <patternFill>
                  <bgColor rgb="FFFFFF00"/>
                </patternFill>
              </fill>
            </x14:dxf>
          </x14:cfRule>
          <x14:cfRule type="cellIs" priority="13" operator="equal" id="{434FB593-11F1-495B-A306-A387E38043E9}">
            <xm:f>'Criterio Probabilida - Impacto'!$B$12</xm:f>
            <x14:dxf>
              <fill>
                <patternFill>
                  <bgColor rgb="FF00B050"/>
                </patternFill>
              </fill>
            </x14:dxf>
          </x14:cfRule>
          <x14:cfRule type="cellIs" priority="14" operator="equal" id="{35D89DF8-32FB-42DB-8C1A-5FE41AE27F00}">
            <xm:f>'Criterio Probabilida - Impacto'!$B$11</xm:f>
            <x14:dxf>
              <fill>
                <patternFill>
                  <bgColor rgb="FF92D050"/>
                </patternFill>
              </fill>
            </x14:dxf>
          </x14:cfRule>
          <xm:sqref>X25</xm:sqref>
        </x14:conditionalFormatting>
        <x14:conditionalFormatting xmlns:xm="http://schemas.microsoft.com/office/excel/2006/main">
          <x14:cfRule type="cellIs" priority="6" operator="equal" id="{150958CB-8174-4FE6-BB3D-945861A410B7}">
            <xm:f>'Criterio Probabilida - Impacto'!$E$50</xm:f>
            <x14:dxf>
              <fill>
                <patternFill>
                  <bgColor rgb="FF92D050"/>
                </patternFill>
              </fill>
            </x14:dxf>
          </x14:cfRule>
          <x14:cfRule type="cellIs" priority="7" operator="equal" id="{C2B2360F-85A9-4848-9E90-1F50F8B93034}">
            <xm:f>'Criterio Probabilida - Impacto'!$E$39</xm:f>
            <x14:dxf>
              <fill>
                <patternFill>
                  <bgColor rgb="FFFF0000"/>
                </patternFill>
              </fill>
            </x14:dxf>
          </x14:cfRule>
          <x14:cfRule type="cellIs" priority="8" operator="equal" id="{F713440C-F5B6-43CD-ABD3-90804E47702C}">
            <xm:f>'Criterio Probabilida - Impacto'!$E$40</xm:f>
            <x14:dxf>
              <fill>
                <patternFill>
                  <bgColor rgb="FFFFFF00"/>
                </patternFill>
              </fill>
            </x14:dxf>
          </x14:cfRule>
          <x14:cfRule type="cellIs" priority="9" operator="equal" id="{50FD9119-D1CE-4F9D-8E14-DC99FF8DCD39}">
            <xm:f>'Criterio Probabilida - Impacto'!$E$35</xm:f>
            <x14:dxf>
              <fill>
                <patternFill>
                  <bgColor theme="5" tint="-0.24994659260841701"/>
                </patternFill>
              </fill>
            </x14:dxf>
          </x14:cfRule>
          <xm:sqref>L25</xm:sqref>
        </x14:conditionalFormatting>
        <x14:conditionalFormatting xmlns:xm="http://schemas.microsoft.com/office/excel/2006/main">
          <x14:cfRule type="cellIs" priority="2" operator="equal" id="{F9A27796-3404-480A-9D49-795D000F2A6E}">
            <xm:f>'Criterio Probabilida - Impacto'!$E$40</xm:f>
            <x14:dxf>
              <fill>
                <patternFill>
                  <bgColor rgb="FFFFFF00"/>
                </patternFill>
              </fill>
            </x14:dxf>
          </x14:cfRule>
          <x14:cfRule type="cellIs" priority="3" operator="equal" id="{8C54E5BC-1C25-4F5E-985C-A59317237164}">
            <xm:f>'Criterio Probabilida - Impacto'!$E$50</xm:f>
            <x14:dxf>
              <fill>
                <patternFill>
                  <bgColor rgb="FF92D050"/>
                </patternFill>
              </fill>
            </x14:dxf>
          </x14:cfRule>
          <x14:cfRule type="cellIs" priority="4" operator="equal" id="{19C77546-2C05-484C-B2ED-CB5FC2220956}">
            <xm:f>'Criterio Probabilida - Impacto'!$E$35</xm:f>
            <x14:dxf>
              <fill>
                <patternFill>
                  <bgColor theme="5" tint="-0.24994659260841701"/>
                </patternFill>
              </fill>
            </x14:dxf>
          </x14:cfRule>
          <x14:cfRule type="cellIs" priority="5" operator="equal" id="{9ABE4AF4-AD23-4762-B18C-EF3340EECFA1}">
            <xm:f>'Criterio Probabilida - Impacto'!$E$39</xm:f>
            <x14:dxf>
              <fill>
                <patternFill>
                  <bgColor rgb="FFFF0000"/>
                </patternFill>
              </fill>
            </x14:dxf>
          </x14:cfRule>
          <xm:sqref>Y25</xm:sqref>
        </x14:conditionalFormatting>
      </x14:conditionalFormattings>
    </ext>
    <ext xmlns:x14="http://schemas.microsoft.com/office/spreadsheetml/2009/9/main" uri="{CCE6A557-97BC-4b89-ADB6-D9C93CAAB3DF}">
      <x14:dataValidations xmlns:xm="http://schemas.microsoft.com/office/excel/2006/main" count="15">
        <x14:dataValidation type="list" allowBlank="1" showInputMessage="1" showErrorMessage="1">
          <x14:formula1>
            <xm:f>'Criterio Probabilida - Impacto'!$B$3:$B$7</xm:f>
          </x14:formula1>
          <xm:sqref>J11 W11 J14:J41 W14:W41</xm:sqref>
        </x14:dataValidation>
        <x14:dataValidation type="list" allowBlank="1" showInputMessage="1" showErrorMessage="1">
          <x14:formula1>
            <xm:f>'Criterio Probabilida - Impacto'!$B$11:$B$15</xm:f>
          </x14:formula1>
          <xm:sqref>K11 X11 K14:K41 X14:X41</xm:sqref>
        </x14:dataValidation>
        <x14:dataValidation type="list" allowBlank="1" showInputMessage="1" showErrorMessage="1">
          <x14:formula1>
            <xm:f>'Clasificaciòn del Riesgo'!$B$72:$B$75</xm:f>
          </x14:formula1>
          <xm:sqref>D11 D14:D38</xm:sqref>
        </x14:dataValidation>
        <x14:dataValidation type="list" allowBlank="1" showInputMessage="1" showErrorMessage="1">
          <x14:formula1>
            <xm:f>'Clasificaciòn del Riesgo'!$B$79:$B$83</xm:f>
          </x14:formula1>
          <xm:sqref>E11 E14:E38</xm:sqref>
        </x14:dataValidation>
        <x14:dataValidation type="list" allowBlank="1" showInputMessage="1" showErrorMessage="1">
          <x14:formula1>
            <xm:f>'Clasificaciòn del Riesgo'!$B$46:$B$66</xm:f>
          </x14:formula1>
          <xm:sqref>A11:A41</xm:sqref>
        </x14:dataValidation>
        <x14:dataValidation type="list" allowBlank="1" showInputMessage="1" showErrorMessage="1">
          <x14:formula1>
            <xm:f>'Valoración de controles'!$D$3:$D$5</xm:f>
          </x14:formula1>
          <xm:sqref>Q11:Q41</xm:sqref>
        </x14:dataValidation>
        <x14:dataValidation type="list" allowBlank="1" showInputMessage="1" showErrorMessage="1">
          <x14:formula1>
            <xm:f>'Valoración de controles'!$D$6:$D$7</xm:f>
          </x14:formula1>
          <xm:sqref>R11:R41</xm:sqref>
        </x14:dataValidation>
        <x14:dataValidation type="list" allowBlank="1" showInputMessage="1" showErrorMessage="1">
          <x14:formula1>
            <xm:f>'Valoración de controles'!$D$8:$D$9</xm:f>
          </x14:formula1>
          <xm:sqref>T11:T41</xm:sqref>
        </x14:dataValidation>
        <x14:dataValidation type="list" allowBlank="1" showInputMessage="1" showErrorMessage="1">
          <x14:formula1>
            <xm:f>'Valoración de controles'!$D$10:$D$11</xm:f>
          </x14:formula1>
          <xm:sqref>U11:U41</xm:sqref>
        </x14:dataValidation>
        <x14:dataValidation type="list" allowBlank="1" showInputMessage="1" showErrorMessage="1">
          <x14:formula1>
            <xm:f>'Valoración de controles'!$D$12:$D$13</xm:f>
          </x14:formula1>
          <xm:sqref>V11:V41</xm:sqref>
        </x14:dataValidation>
        <x14:dataValidation type="list" allowBlank="1" showInputMessage="1" showErrorMessage="1">
          <x14:formula1>
            <xm:f>'Clasificaciòn del Riesgo'!$B$88:$B$95</xm:f>
          </x14:formula1>
          <xm:sqref>F11:F38</xm:sqref>
        </x14:dataValidation>
        <x14:dataValidation type="list" allowBlank="1" showInputMessage="1" showErrorMessage="1">
          <x14:formula1>
            <xm:f>'Clasificaciòn del Riesgo'!$B$99:$B$100</xm:f>
          </x14:formula1>
          <xm:sqref>AC11:AC41</xm:sqref>
        </x14:dataValidation>
        <x14:dataValidation type="list" allowBlank="1" showInputMessage="1" showErrorMessage="1">
          <x14:formula1>
            <xm:f>'Clasificaciòn del Riesgo'!$B$104:$B$105</xm:f>
          </x14:formula1>
          <xm:sqref>AD11:AD41</xm:sqref>
        </x14:dataValidation>
        <x14:dataValidation type="list" allowBlank="1" showInputMessage="1" showErrorMessage="1">
          <x14:formula1>
            <xm:f>'Clasificaciòn del Riesgo'!$B$109:$B$113</xm:f>
          </x14:formula1>
          <xm:sqref>Z11:Z41</xm:sqref>
        </x14:dataValidation>
        <x14:dataValidation type="list" allowBlank="1" showInputMessage="1" showErrorMessage="1">
          <x14:formula1>
            <xm:f>'Clasificaciòn del Riesgo'!$B$116:$B$119</xm:f>
          </x14:formula1>
          <xm:sqref>B11:B41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B1:D119"/>
  <sheetViews>
    <sheetView zoomScaleNormal="100" workbookViewId="0">
      <selection activeCell="B116" sqref="B116:B119"/>
    </sheetView>
  </sheetViews>
  <sheetFormatPr baseColWidth="10" defaultColWidth="11.42578125" defaultRowHeight="15" x14ac:dyDescent="0.25"/>
  <cols>
    <col min="1" max="1" width="7.140625" customWidth="1"/>
    <col min="2" max="2" width="35.5703125" customWidth="1"/>
    <col min="3" max="3" width="34.42578125" customWidth="1"/>
    <col min="4" max="4" width="31.5703125" customWidth="1"/>
  </cols>
  <sheetData>
    <row r="1" spans="2:4" ht="15.75" thickBot="1" x14ac:dyDescent="0.3"/>
    <row r="2" spans="2:4" ht="15.75" thickBot="1" x14ac:dyDescent="0.3">
      <c r="B2" s="247" t="s">
        <v>538</v>
      </c>
      <c r="C2" s="248"/>
      <c r="D2" s="249"/>
    </row>
    <row r="3" spans="2:4" ht="15.75" thickBot="1" x14ac:dyDescent="0.3">
      <c r="B3" s="85" t="s">
        <v>329</v>
      </c>
      <c r="C3" s="86" t="s">
        <v>330</v>
      </c>
      <c r="D3" s="86" t="s">
        <v>331</v>
      </c>
    </row>
    <row r="4" spans="2:4" ht="15" customHeight="1" x14ac:dyDescent="0.25">
      <c r="B4" s="250" t="s">
        <v>332</v>
      </c>
      <c r="C4" s="253" t="s">
        <v>333</v>
      </c>
      <c r="D4" s="87" t="s">
        <v>472</v>
      </c>
    </row>
    <row r="5" spans="2:4" ht="17.25" customHeight="1" x14ac:dyDescent="0.25">
      <c r="B5" s="251"/>
      <c r="C5" s="254"/>
      <c r="D5" s="48" t="s">
        <v>473</v>
      </c>
    </row>
    <row r="6" spans="2:4" ht="19.5" customHeight="1" x14ac:dyDescent="0.25">
      <c r="B6" s="251"/>
      <c r="C6" s="254"/>
      <c r="D6" s="48" t="s">
        <v>474</v>
      </c>
    </row>
    <row r="7" spans="2:4" ht="29.25" customHeight="1" x14ac:dyDescent="0.25">
      <c r="B7" s="251"/>
      <c r="C7" s="254"/>
      <c r="D7" s="48" t="s">
        <v>475</v>
      </c>
    </row>
    <row r="8" spans="2:4" ht="24.75" customHeight="1" thickBot="1" x14ac:dyDescent="0.3">
      <c r="B8" s="252"/>
      <c r="C8" s="255"/>
      <c r="D8" s="47" t="s">
        <v>476</v>
      </c>
    </row>
    <row r="9" spans="2:4" ht="21" customHeight="1" x14ac:dyDescent="0.25">
      <c r="B9" s="250" t="s">
        <v>335</v>
      </c>
      <c r="C9" s="253" t="s">
        <v>336</v>
      </c>
      <c r="D9" s="87" t="s">
        <v>477</v>
      </c>
    </row>
    <row r="10" spans="2:4" ht="21" customHeight="1" x14ac:dyDescent="0.25">
      <c r="B10" s="251"/>
      <c r="C10" s="254"/>
      <c r="D10" s="48" t="s">
        <v>478</v>
      </c>
    </row>
    <row r="11" spans="2:4" ht="21" customHeight="1" x14ac:dyDescent="0.25">
      <c r="B11" s="251"/>
      <c r="C11" s="254"/>
      <c r="D11" s="48" t="s">
        <v>479</v>
      </c>
    </row>
    <row r="12" spans="2:4" ht="26.25" customHeight="1" thickBot="1" x14ac:dyDescent="0.3">
      <c r="B12" s="252"/>
      <c r="C12" s="255"/>
      <c r="D12" s="47" t="s">
        <v>480</v>
      </c>
    </row>
    <row r="13" spans="2:4" ht="27.75" customHeight="1" x14ac:dyDescent="0.25">
      <c r="B13" s="250" t="s">
        <v>338</v>
      </c>
      <c r="C13" s="253" t="s">
        <v>339</v>
      </c>
      <c r="D13" s="87" t="s">
        <v>481</v>
      </c>
    </row>
    <row r="14" spans="2:4" ht="18.75" customHeight="1" x14ac:dyDescent="0.25">
      <c r="B14" s="251"/>
      <c r="C14" s="254"/>
      <c r="D14" s="48" t="s">
        <v>482</v>
      </c>
    </row>
    <row r="15" spans="2:4" ht="27.75" customHeight="1" x14ac:dyDescent="0.25">
      <c r="B15" s="251"/>
      <c r="C15" s="254"/>
      <c r="D15" s="48" t="s">
        <v>483</v>
      </c>
    </row>
    <row r="16" spans="2:4" ht="27.75" customHeight="1" x14ac:dyDescent="0.25">
      <c r="B16" s="251"/>
      <c r="C16" s="254"/>
      <c r="D16" s="48" t="s">
        <v>484</v>
      </c>
    </row>
    <row r="17" spans="2:4" ht="27.75" customHeight="1" thickBot="1" x14ac:dyDescent="0.3">
      <c r="B17" s="252"/>
      <c r="C17" s="255"/>
      <c r="D17" s="47" t="s">
        <v>485</v>
      </c>
    </row>
    <row r="18" spans="2:4" ht="17.25" customHeight="1" x14ac:dyDescent="0.25">
      <c r="B18" s="250" t="s">
        <v>340</v>
      </c>
      <c r="C18" s="253" t="s">
        <v>341</v>
      </c>
      <c r="D18" s="87" t="s">
        <v>486</v>
      </c>
    </row>
    <row r="19" spans="2:4" ht="17.25" customHeight="1" x14ac:dyDescent="0.25">
      <c r="B19" s="251"/>
      <c r="C19" s="254"/>
      <c r="D19" s="48" t="s">
        <v>487</v>
      </c>
    </row>
    <row r="20" spans="2:4" ht="17.25" customHeight="1" x14ac:dyDescent="0.25">
      <c r="B20" s="251"/>
      <c r="C20" s="254"/>
      <c r="D20" s="48" t="s">
        <v>488</v>
      </c>
    </row>
    <row r="21" spans="2:4" ht="17.25" customHeight="1" x14ac:dyDescent="0.25">
      <c r="B21" s="251"/>
      <c r="C21" s="254"/>
      <c r="D21" s="48" t="s">
        <v>489</v>
      </c>
    </row>
    <row r="22" spans="2:4" ht="17.25" customHeight="1" thickBot="1" x14ac:dyDescent="0.3">
      <c r="B22" s="252"/>
      <c r="C22" s="255"/>
      <c r="D22" s="47" t="s">
        <v>490</v>
      </c>
    </row>
    <row r="23" spans="2:4" ht="27" customHeight="1" x14ac:dyDescent="0.25">
      <c r="B23" s="250" t="s">
        <v>342</v>
      </c>
      <c r="C23" s="253" t="s">
        <v>343</v>
      </c>
      <c r="D23" s="48" t="s">
        <v>491</v>
      </c>
    </row>
    <row r="24" spans="2:4" ht="27" customHeight="1" x14ac:dyDescent="0.25">
      <c r="B24" s="251"/>
      <c r="C24" s="254"/>
      <c r="D24" s="48" t="s">
        <v>492</v>
      </c>
    </row>
    <row r="25" spans="2:4" ht="27" customHeight="1" thickBot="1" x14ac:dyDescent="0.3">
      <c r="B25" s="252"/>
      <c r="C25" s="255"/>
      <c r="D25" s="47" t="s">
        <v>493</v>
      </c>
    </row>
    <row r="26" spans="2:4" ht="19.5" customHeight="1" x14ac:dyDescent="0.25">
      <c r="B26" s="250" t="s">
        <v>344</v>
      </c>
      <c r="C26" s="253" t="s">
        <v>345</v>
      </c>
      <c r="D26" s="48" t="s">
        <v>491</v>
      </c>
    </row>
    <row r="27" spans="2:4" ht="19.5" customHeight="1" x14ac:dyDescent="0.25">
      <c r="B27" s="251"/>
      <c r="C27" s="254"/>
      <c r="D27" s="48" t="s">
        <v>492</v>
      </c>
    </row>
    <row r="28" spans="2:4" ht="19.5" customHeight="1" thickBot="1" x14ac:dyDescent="0.3">
      <c r="B28" s="252"/>
      <c r="C28" s="255"/>
      <c r="D28" s="47" t="s">
        <v>493</v>
      </c>
    </row>
    <row r="29" spans="2:4" ht="24" customHeight="1" x14ac:dyDescent="0.25">
      <c r="B29" s="250" t="s">
        <v>346</v>
      </c>
      <c r="C29" s="253" t="s">
        <v>347</v>
      </c>
      <c r="D29" s="87" t="s">
        <v>408</v>
      </c>
    </row>
    <row r="30" spans="2:4" ht="24" customHeight="1" x14ac:dyDescent="0.25">
      <c r="B30" s="251"/>
      <c r="C30" s="254"/>
      <c r="D30" s="48" t="s">
        <v>494</v>
      </c>
    </row>
    <row r="31" spans="2:4" ht="24" customHeight="1" x14ac:dyDescent="0.25">
      <c r="B31" s="251"/>
      <c r="C31" s="254"/>
      <c r="D31" s="48" t="s">
        <v>495</v>
      </c>
    </row>
    <row r="32" spans="2:4" ht="24" customHeight="1" x14ac:dyDescent="0.25">
      <c r="B32" s="251"/>
      <c r="C32" s="254"/>
      <c r="D32" s="48" t="s">
        <v>496</v>
      </c>
    </row>
    <row r="33" spans="2:4" ht="15.75" thickBot="1" x14ac:dyDescent="0.3">
      <c r="B33" s="252"/>
      <c r="C33" s="255"/>
      <c r="D33" s="47" t="s">
        <v>497</v>
      </c>
    </row>
    <row r="34" spans="2:4" ht="18.75" customHeight="1" x14ac:dyDescent="0.25">
      <c r="B34" s="250" t="s">
        <v>498</v>
      </c>
      <c r="C34" s="253" t="s">
        <v>499</v>
      </c>
      <c r="D34" s="48" t="s">
        <v>500</v>
      </c>
    </row>
    <row r="35" spans="2:4" ht="18.75" customHeight="1" x14ac:dyDescent="0.25">
      <c r="B35" s="251"/>
      <c r="C35" s="254"/>
      <c r="D35" s="48" t="s">
        <v>501</v>
      </c>
    </row>
    <row r="36" spans="2:4" ht="18.75" customHeight="1" thickBot="1" x14ac:dyDescent="0.3">
      <c r="B36" s="252"/>
      <c r="C36" s="255"/>
      <c r="D36" s="47" t="s">
        <v>502</v>
      </c>
    </row>
    <row r="45" spans="2:4" ht="15" customHeight="1" thickBot="1" x14ac:dyDescent="0.3">
      <c r="B45" s="84" t="s">
        <v>334</v>
      </c>
    </row>
    <row r="46" spans="2:4" ht="32.25" customHeight="1" thickBot="1" x14ac:dyDescent="0.3">
      <c r="B46" s="47" t="s">
        <v>467</v>
      </c>
    </row>
    <row r="47" spans="2:4" ht="32.25" customHeight="1" thickBot="1" x14ac:dyDescent="0.3">
      <c r="B47" s="47" t="s">
        <v>468</v>
      </c>
    </row>
    <row r="48" spans="2:4" ht="32.25" customHeight="1" thickBot="1" x14ac:dyDescent="0.3">
      <c r="B48" s="47" t="s">
        <v>469</v>
      </c>
    </row>
    <row r="49" spans="2:2" ht="32.25" customHeight="1" thickBot="1" x14ac:dyDescent="0.3">
      <c r="B49" s="47" t="s">
        <v>470</v>
      </c>
    </row>
    <row r="50" spans="2:2" ht="32.25" customHeight="1" thickBot="1" x14ac:dyDescent="0.3">
      <c r="B50" s="47" t="s">
        <v>684</v>
      </c>
    </row>
    <row r="51" spans="2:2" ht="32.25" customHeight="1" thickBot="1" x14ac:dyDescent="0.3">
      <c r="B51" s="47" t="s">
        <v>288</v>
      </c>
    </row>
    <row r="52" spans="2:2" ht="32.25" customHeight="1" thickBot="1" x14ac:dyDescent="0.3">
      <c r="B52" s="47" t="s">
        <v>461</v>
      </c>
    </row>
    <row r="53" spans="2:2" ht="32.25" customHeight="1" thickBot="1" x14ac:dyDescent="0.3">
      <c r="B53" s="47" t="s">
        <v>462</v>
      </c>
    </row>
    <row r="54" spans="2:2" ht="32.25" customHeight="1" thickBot="1" x14ac:dyDescent="0.3">
      <c r="B54" s="47" t="s">
        <v>471</v>
      </c>
    </row>
    <row r="55" spans="2:2" ht="44.25" customHeight="1" thickBot="1" x14ac:dyDescent="0.3">
      <c r="B55" s="47" t="s">
        <v>390</v>
      </c>
    </row>
    <row r="56" spans="2:2" ht="44.25" customHeight="1" thickBot="1" x14ac:dyDescent="0.3">
      <c r="B56" s="47" t="s">
        <v>537</v>
      </c>
    </row>
    <row r="57" spans="2:2" ht="32.25" customHeight="1" thickBot="1" x14ac:dyDescent="0.3">
      <c r="B57" s="47" t="s">
        <v>293</v>
      </c>
    </row>
    <row r="58" spans="2:2" ht="32.25" customHeight="1" thickBot="1" x14ac:dyDescent="0.3">
      <c r="B58" s="47" t="s">
        <v>286</v>
      </c>
    </row>
    <row r="59" spans="2:2" ht="32.25" customHeight="1" thickBot="1" x14ac:dyDescent="0.3">
      <c r="B59" s="47" t="s">
        <v>294</v>
      </c>
    </row>
    <row r="60" spans="2:2" ht="32.25" customHeight="1" thickBot="1" x14ac:dyDescent="0.3">
      <c r="B60" s="47" t="s">
        <v>463</v>
      </c>
    </row>
    <row r="61" spans="2:2" ht="32.25" customHeight="1" thickBot="1" x14ac:dyDescent="0.3">
      <c r="B61" s="47" t="s">
        <v>464</v>
      </c>
    </row>
    <row r="62" spans="2:2" ht="32.25" customHeight="1" thickBot="1" x14ac:dyDescent="0.3">
      <c r="B62" s="47" t="s">
        <v>387</v>
      </c>
    </row>
    <row r="63" spans="2:2" ht="32.25" customHeight="1" thickBot="1" x14ac:dyDescent="0.3">
      <c r="B63" s="47" t="s">
        <v>389</v>
      </c>
    </row>
    <row r="64" spans="2:2" ht="32.25" customHeight="1" thickBot="1" x14ac:dyDescent="0.3">
      <c r="B64" s="47" t="s">
        <v>465</v>
      </c>
    </row>
    <row r="65" spans="2:2" ht="32.25" customHeight="1" thickBot="1" x14ac:dyDescent="0.3">
      <c r="B65" s="47" t="s">
        <v>466</v>
      </c>
    </row>
    <row r="66" spans="2:2" ht="32.25" customHeight="1" thickBot="1" x14ac:dyDescent="0.3">
      <c r="B66" s="47" t="s">
        <v>388</v>
      </c>
    </row>
    <row r="67" spans="2:2" ht="15" customHeight="1" x14ac:dyDescent="0.25"/>
    <row r="68" spans="2:2" ht="15.75" customHeight="1" x14ac:dyDescent="0.25"/>
    <row r="69" spans="2:2" ht="15" customHeight="1" x14ac:dyDescent="0.25"/>
    <row r="70" spans="2:2" ht="15" customHeight="1" thickBot="1" x14ac:dyDescent="0.3"/>
    <row r="71" spans="2:2" ht="15.75" customHeight="1" thickBot="1" x14ac:dyDescent="0.3">
      <c r="B71" s="46" t="s">
        <v>400</v>
      </c>
    </row>
    <row r="72" spans="2:2" ht="15" customHeight="1" thickBot="1" x14ac:dyDescent="0.3">
      <c r="B72" s="47" t="s">
        <v>401</v>
      </c>
    </row>
    <row r="73" spans="2:2" ht="15" customHeight="1" thickBot="1" x14ac:dyDescent="0.3">
      <c r="B73" s="47" t="s">
        <v>402</v>
      </c>
    </row>
    <row r="74" spans="2:2" ht="15" customHeight="1" thickBot="1" x14ac:dyDescent="0.3">
      <c r="B74" s="47" t="s">
        <v>403</v>
      </c>
    </row>
    <row r="75" spans="2:2" ht="15" customHeight="1" thickBot="1" x14ac:dyDescent="0.3">
      <c r="B75" s="47" t="s">
        <v>404</v>
      </c>
    </row>
    <row r="76" spans="2:2" ht="15" customHeight="1" x14ac:dyDescent="0.25"/>
    <row r="77" spans="2:2" ht="15" customHeight="1" thickBot="1" x14ac:dyDescent="0.3"/>
    <row r="78" spans="2:2" ht="15" customHeight="1" thickBot="1" x14ac:dyDescent="0.3">
      <c r="B78" s="46" t="s">
        <v>331</v>
      </c>
    </row>
    <row r="79" spans="2:2" ht="15.75" customHeight="1" thickBot="1" x14ac:dyDescent="0.3">
      <c r="B79" s="47" t="s">
        <v>334</v>
      </c>
    </row>
    <row r="80" spans="2:2" ht="15" customHeight="1" thickBot="1" x14ac:dyDescent="0.3">
      <c r="B80" s="47" t="s">
        <v>406</v>
      </c>
    </row>
    <row r="81" spans="2:2" ht="15" customHeight="1" thickBot="1" x14ac:dyDescent="0.3">
      <c r="B81" s="47" t="s">
        <v>407</v>
      </c>
    </row>
    <row r="82" spans="2:2" ht="15" customHeight="1" thickBot="1" x14ac:dyDescent="0.3">
      <c r="B82" s="47" t="s">
        <v>408</v>
      </c>
    </row>
    <row r="83" spans="2:2" ht="15" customHeight="1" thickBot="1" x14ac:dyDescent="0.3">
      <c r="B83" s="47" t="s">
        <v>409</v>
      </c>
    </row>
    <row r="84" spans="2:2" ht="24.75" customHeight="1" thickBot="1" x14ac:dyDescent="0.3">
      <c r="B84" s="47" t="s">
        <v>337</v>
      </c>
    </row>
    <row r="86" spans="2:2" ht="15.75" thickBot="1" x14ac:dyDescent="0.3"/>
    <row r="87" spans="2:2" ht="15.75" thickBot="1" x14ac:dyDescent="0.3">
      <c r="B87" s="46" t="s">
        <v>530</v>
      </c>
    </row>
    <row r="88" spans="2:2" ht="15.75" thickBot="1" x14ac:dyDescent="0.3">
      <c r="B88" s="47" t="s">
        <v>328</v>
      </c>
    </row>
    <row r="89" spans="2:2" ht="15.75" thickBot="1" x14ac:dyDescent="0.3">
      <c r="B89" s="47" t="s">
        <v>531</v>
      </c>
    </row>
    <row r="90" spans="2:2" ht="15.75" thickBot="1" x14ac:dyDescent="0.3">
      <c r="B90" s="47" t="s">
        <v>532</v>
      </c>
    </row>
    <row r="91" spans="2:2" ht="15.75" thickBot="1" x14ac:dyDescent="0.3">
      <c r="B91" s="47" t="s">
        <v>533</v>
      </c>
    </row>
    <row r="92" spans="2:2" ht="15.75" thickBot="1" x14ac:dyDescent="0.3">
      <c r="B92" s="47" t="s">
        <v>534</v>
      </c>
    </row>
    <row r="93" spans="2:2" ht="15.75" thickBot="1" x14ac:dyDescent="0.3">
      <c r="B93" s="47" t="s">
        <v>535</v>
      </c>
    </row>
    <row r="94" spans="2:2" ht="16.5" customHeight="1" thickBot="1" x14ac:dyDescent="0.3">
      <c r="B94" s="47" t="s">
        <v>536</v>
      </c>
    </row>
    <row r="95" spans="2:2" ht="15.75" thickBot="1" x14ac:dyDescent="0.3">
      <c r="B95" s="47" t="s">
        <v>498</v>
      </c>
    </row>
    <row r="97" spans="2:2" ht="15.75" thickBot="1" x14ac:dyDescent="0.3"/>
    <row r="98" spans="2:2" ht="15.75" thickBot="1" x14ac:dyDescent="0.3">
      <c r="B98" s="82" t="s">
        <v>553</v>
      </c>
    </row>
    <row r="99" spans="2:2" x14ac:dyDescent="0.25">
      <c r="B99" s="83" t="s">
        <v>16</v>
      </c>
    </row>
    <row r="100" spans="2:2" ht="15.75" thickBot="1" x14ac:dyDescent="0.3">
      <c r="B100" s="78" t="s">
        <v>554</v>
      </c>
    </row>
    <row r="102" spans="2:2" ht="15.75" thickBot="1" x14ac:dyDescent="0.3"/>
    <row r="103" spans="2:2" ht="15.75" thickBot="1" x14ac:dyDescent="0.3">
      <c r="B103" s="82" t="s">
        <v>559</v>
      </c>
    </row>
    <row r="104" spans="2:2" x14ac:dyDescent="0.25">
      <c r="B104" s="83" t="s">
        <v>204</v>
      </c>
    </row>
    <row r="105" spans="2:2" ht="15.75" thickBot="1" x14ac:dyDescent="0.3">
      <c r="B105" s="78" t="s">
        <v>203</v>
      </c>
    </row>
    <row r="107" spans="2:2" ht="15.75" thickBot="1" x14ac:dyDescent="0.3"/>
    <row r="108" spans="2:2" ht="26.25" thickBot="1" x14ac:dyDescent="0.3">
      <c r="B108" s="108" t="s">
        <v>571</v>
      </c>
    </row>
    <row r="109" spans="2:2" ht="15.75" thickBot="1" x14ac:dyDescent="0.3">
      <c r="B109" s="109" t="s">
        <v>572</v>
      </c>
    </row>
    <row r="110" spans="2:2" ht="15.75" thickBot="1" x14ac:dyDescent="0.3">
      <c r="B110" s="109" t="s">
        <v>573</v>
      </c>
    </row>
    <row r="111" spans="2:2" ht="15.75" thickBot="1" x14ac:dyDescent="0.3">
      <c r="B111" s="109" t="s">
        <v>574</v>
      </c>
    </row>
    <row r="112" spans="2:2" ht="15.75" thickBot="1" x14ac:dyDescent="0.3">
      <c r="B112" s="109" t="s">
        <v>575</v>
      </c>
    </row>
    <row r="113" spans="2:2" x14ac:dyDescent="0.25">
      <c r="B113" s="109" t="s">
        <v>576</v>
      </c>
    </row>
    <row r="114" spans="2:2" ht="15.75" thickBot="1" x14ac:dyDescent="0.3"/>
    <row r="115" spans="2:2" ht="15.75" thickBot="1" x14ac:dyDescent="0.3">
      <c r="B115" s="163" t="s">
        <v>709</v>
      </c>
    </row>
    <row r="116" spans="2:2" ht="15.75" thickBot="1" x14ac:dyDescent="0.3">
      <c r="B116" s="109" t="s">
        <v>710</v>
      </c>
    </row>
    <row r="117" spans="2:2" ht="15.75" thickBot="1" x14ac:dyDescent="0.3">
      <c r="B117" s="109" t="s">
        <v>711</v>
      </c>
    </row>
    <row r="118" spans="2:2" ht="15.75" thickBot="1" x14ac:dyDescent="0.3">
      <c r="B118" s="109" t="s">
        <v>712</v>
      </c>
    </row>
    <row r="119" spans="2:2" x14ac:dyDescent="0.25">
      <c r="B119" s="109" t="s">
        <v>713</v>
      </c>
    </row>
  </sheetData>
  <mergeCells count="17">
    <mergeCell ref="B13:B17"/>
    <mergeCell ref="C13:C17"/>
    <mergeCell ref="B29:B33"/>
    <mergeCell ref="C29:C33"/>
    <mergeCell ref="B34:B36"/>
    <mergeCell ref="C34:C36"/>
    <mergeCell ref="B18:B22"/>
    <mergeCell ref="C18:C22"/>
    <mergeCell ref="B23:B25"/>
    <mergeCell ref="C23:C25"/>
    <mergeCell ref="B26:B28"/>
    <mergeCell ref="C26:C28"/>
    <mergeCell ref="B2:D2"/>
    <mergeCell ref="B4:B8"/>
    <mergeCell ref="C4:C8"/>
    <mergeCell ref="B9:B12"/>
    <mergeCell ref="C9:C12"/>
  </mergeCells>
  <pageMargins left="0.7" right="0.7" top="0.75" bottom="0.75" header="0.3" footer="0.3"/>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G61"/>
  <sheetViews>
    <sheetView zoomScaleNormal="100" workbookViewId="0">
      <selection activeCell="D13" sqref="D13"/>
    </sheetView>
  </sheetViews>
  <sheetFormatPr baseColWidth="10" defaultColWidth="11.42578125" defaultRowHeight="15" x14ac:dyDescent="0.25"/>
  <cols>
    <col min="1" max="1" width="5.42578125" customWidth="1"/>
    <col min="2" max="2" width="15" customWidth="1"/>
    <col min="3" max="3" width="35.42578125" customWidth="1"/>
    <col min="4" max="4" width="31.28515625" customWidth="1"/>
    <col min="5" max="5" width="23.28515625" customWidth="1"/>
    <col min="6" max="6" width="19.42578125" customWidth="1"/>
    <col min="7" max="8" width="17.42578125" customWidth="1"/>
    <col min="9" max="9" width="24.7109375" bestFit="1" customWidth="1"/>
  </cols>
  <sheetData>
    <row r="1" spans="1:4" ht="15.75" thickBot="1" x14ac:dyDescent="0.3">
      <c r="B1" s="247" t="s">
        <v>582</v>
      </c>
      <c r="C1" s="248"/>
      <c r="D1" s="249"/>
    </row>
    <row r="2" spans="1:4" ht="20.25" customHeight="1" thickBot="1" x14ac:dyDescent="0.3">
      <c r="A2" s="258" t="s">
        <v>3</v>
      </c>
      <c r="B2" s="49" t="s">
        <v>348</v>
      </c>
      <c r="C2" s="50" t="s">
        <v>349</v>
      </c>
      <c r="D2" s="50" t="s">
        <v>350</v>
      </c>
    </row>
    <row r="3" spans="1:4" ht="33.75" customHeight="1" thickBot="1" x14ac:dyDescent="0.3">
      <c r="A3" s="258"/>
      <c r="B3" s="51" t="s">
        <v>301</v>
      </c>
      <c r="C3" s="47" t="s">
        <v>352</v>
      </c>
      <c r="D3" s="52">
        <v>0.2</v>
      </c>
    </row>
    <row r="4" spans="1:4" ht="36.75" customHeight="1" thickBot="1" x14ac:dyDescent="0.3">
      <c r="A4" s="258"/>
      <c r="B4" s="53" t="s">
        <v>302</v>
      </c>
      <c r="C4" s="47" t="s">
        <v>353</v>
      </c>
      <c r="D4" s="52">
        <v>0.4</v>
      </c>
    </row>
    <row r="5" spans="1:4" ht="36.75" customHeight="1" thickBot="1" x14ac:dyDescent="0.3">
      <c r="A5" s="258"/>
      <c r="B5" s="54" t="s">
        <v>303</v>
      </c>
      <c r="C5" s="47" t="s">
        <v>354</v>
      </c>
      <c r="D5" s="52">
        <v>0.6</v>
      </c>
    </row>
    <row r="6" spans="1:4" ht="36.75" customHeight="1" thickBot="1" x14ac:dyDescent="0.3">
      <c r="A6" s="258"/>
      <c r="B6" s="55" t="s">
        <v>304</v>
      </c>
      <c r="C6" s="47" t="s">
        <v>355</v>
      </c>
      <c r="D6" s="52">
        <v>0.8</v>
      </c>
    </row>
    <row r="7" spans="1:4" ht="36.75" customHeight="1" thickBot="1" x14ac:dyDescent="0.3">
      <c r="A7" s="258"/>
      <c r="B7" s="56" t="s">
        <v>305</v>
      </c>
      <c r="C7" s="47" t="s">
        <v>356</v>
      </c>
      <c r="D7" s="52">
        <v>1</v>
      </c>
    </row>
    <row r="8" spans="1:4" ht="15.75" thickBot="1" x14ac:dyDescent="0.3"/>
    <row r="9" spans="1:4" ht="15.75" thickBot="1" x14ac:dyDescent="0.3">
      <c r="B9" s="247" t="s">
        <v>581</v>
      </c>
      <c r="C9" s="248"/>
      <c r="D9" s="249"/>
    </row>
    <row r="10" spans="1:4" ht="15.75" thickBot="1" x14ac:dyDescent="0.3">
      <c r="B10" s="49" t="s">
        <v>348</v>
      </c>
      <c r="C10" s="50" t="s">
        <v>357</v>
      </c>
      <c r="D10" s="50" t="s">
        <v>358</v>
      </c>
    </row>
    <row r="11" spans="1:4" ht="45" customHeight="1" thickBot="1" x14ac:dyDescent="0.3">
      <c r="A11" s="258" t="s">
        <v>4</v>
      </c>
      <c r="B11" s="51" t="s">
        <v>359</v>
      </c>
      <c r="C11" s="57" t="s">
        <v>360</v>
      </c>
      <c r="D11" s="47" t="s">
        <v>361</v>
      </c>
    </row>
    <row r="12" spans="1:4" ht="69.75" customHeight="1" thickBot="1" x14ac:dyDescent="0.3">
      <c r="A12" s="258"/>
      <c r="B12" s="53" t="s">
        <v>362</v>
      </c>
      <c r="C12" s="57" t="s">
        <v>363</v>
      </c>
      <c r="D12" s="47" t="s">
        <v>364</v>
      </c>
    </row>
    <row r="13" spans="1:4" ht="57.75" customHeight="1" thickBot="1" x14ac:dyDescent="0.3">
      <c r="A13" s="258"/>
      <c r="B13" s="54" t="s">
        <v>306</v>
      </c>
      <c r="C13" s="57" t="s">
        <v>365</v>
      </c>
      <c r="D13" s="47" t="s">
        <v>529</v>
      </c>
    </row>
    <row r="14" spans="1:4" ht="63.75" customHeight="1" thickBot="1" x14ac:dyDescent="0.3">
      <c r="A14" s="258"/>
      <c r="B14" s="55" t="s">
        <v>307</v>
      </c>
      <c r="C14" s="57" t="s">
        <v>366</v>
      </c>
      <c r="D14" s="47" t="s">
        <v>367</v>
      </c>
    </row>
    <row r="15" spans="1:4" ht="47.25" customHeight="1" thickBot="1" x14ac:dyDescent="0.3">
      <c r="A15" s="258"/>
      <c r="B15" s="56" t="s">
        <v>384</v>
      </c>
      <c r="C15" s="57" t="s">
        <v>368</v>
      </c>
      <c r="D15" s="47" t="s">
        <v>369</v>
      </c>
    </row>
    <row r="18" spans="2:7" ht="16.5" hidden="1" customHeight="1" thickTop="1" thickBot="1" x14ac:dyDescent="0.3">
      <c r="B18" s="58" t="s">
        <v>3</v>
      </c>
      <c r="C18" s="259" t="s">
        <v>7</v>
      </c>
      <c r="D18" s="260"/>
      <c r="E18" s="260"/>
      <c r="F18" s="260"/>
      <c r="G18" s="261"/>
    </row>
    <row r="19" spans="2:7" ht="15.75" hidden="1" customHeight="1" thickTop="1" x14ac:dyDescent="0.25">
      <c r="B19" s="59" t="s">
        <v>370</v>
      </c>
      <c r="C19" s="63" t="s">
        <v>371</v>
      </c>
      <c r="D19" s="63" t="s">
        <v>382</v>
      </c>
      <c r="E19" s="63" t="s">
        <v>383</v>
      </c>
      <c r="F19" s="63" t="s">
        <v>371</v>
      </c>
      <c r="G19" s="65" t="s">
        <v>372</v>
      </c>
    </row>
    <row r="20" spans="2:7" ht="15.75" hidden="1" customHeight="1" thickBot="1" x14ac:dyDescent="0.3">
      <c r="B20" s="60">
        <v>100</v>
      </c>
      <c r="C20" s="64">
        <f>+B20*C29</f>
        <v>2000</v>
      </c>
      <c r="D20" s="64">
        <f>+B20*D29</f>
        <v>4000</v>
      </c>
      <c r="E20" s="64">
        <f>+B20*E29</f>
        <v>6000</v>
      </c>
      <c r="F20" s="64">
        <f>+B20*F29</f>
        <v>8000</v>
      </c>
      <c r="G20" s="66">
        <f>+B20*G29</f>
        <v>10000</v>
      </c>
    </row>
    <row r="21" spans="2:7" ht="15.75" hidden="1" customHeight="1" thickTop="1" x14ac:dyDescent="0.25">
      <c r="B21" s="59" t="s">
        <v>373</v>
      </c>
      <c r="C21" s="67" t="s">
        <v>374</v>
      </c>
      <c r="D21" s="67" t="s">
        <v>374</v>
      </c>
      <c r="E21" s="63" t="s">
        <v>371</v>
      </c>
      <c r="F21" s="63" t="s">
        <v>371</v>
      </c>
      <c r="G21" s="65" t="s">
        <v>372</v>
      </c>
    </row>
    <row r="22" spans="2:7" ht="15.75" hidden="1" customHeight="1" thickBot="1" x14ac:dyDescent="0.3">
      <c r="B22" s="60">
        <v>80</v>
      </c>
      <c r="C22" s="68">
        <f>+B22*C29</f>
        <v>1600</v>
      </c>
      <c r="D22" s="68">
        <f>+B22*D29</f>
        <v>3200</v>
      </c>
      <c r="E22" s="64">
        <f>+B22*E29</f>
        <v>4800</v>
      </c>
      <c r="F22" s="64">
        <f>+B22*F29</f>
        <v>6400</v>
      </c>
      <c r="G22" s="66">
        <f>+B22*G29</f>
        <v>8000</v>
      </c>
    </row>
    <row r="23" spans="2:7" ht="16.5" hidden="1" customHeight="1" thickTop="1" x14ac:dyDescent="0.25">
      <c r="B23" s="59" t="s">
        <v>375</v>
      </c>
      <c r="C23" s="67" t="s">
        <v>374</v>
      </c>
      <c r="D23" s="67" t="s">
        <v>374</v>
      </c>
      <c r="E23" s="67" t="s">
        <v>374</v>
      </c>
      <c r="F23" s="63" t="s">
        <v>371</v>
      </c>
      <c r="G23" s="65" t="s">
        <v>372</v>
      </c>
    </row>
    <row r="24" spans="2:7" ht="15.75" hidden="1" customHeight="1" thickBot="1" x14ac:dyDescent="0.3">
      <c r="B24" s="60">
        <v>60</v>
      </c>
      <c r="C24" s="68">
        <f>+B24*C29</f>
        <v>1200</v>
      </c>
      <c r="D24" s="68">
        <f>+B24*D29</f>
        <v>2400</v>
      </c>
      <c r="E24" s="68">
        <f>+B24*E29</f>
        <v>3600</v>
      </c>
      <c r="F24" s="64">
        <f>+B24*F29</f>
        <v>4800</v>
      </c>
      <c r="G24" s="66">
        <f>+B24*G29</f>
        <v>6000</v>
      </c>
    </row>
    <row r="25" spans="2:7" ht="19.5" hidden="1" customHeight="1" thickTop="1" x14ac:dyDescent="0.25">
      <c r="B25" s="59" t="s">
        <v>376</v>
      </c>
      <c r="C25" s="69" t="s">
        <v>377</v>
      </c>
      <c r="D25" s="67" t="s">
        <v>374</v>
      </c>
      <c r="E25" s="67" t="s">
        <v>374</v>
      </c>
      <c r="F25" s="63" t="s">
        <v>371</v>
      </c>
      <c r="G25" s="65" t="s">
        <v>372</v>
      </c>
    </row>
    <row r="26" spans="2:7" ht="15.75" hidden="1" customHeight="1" thickBot="1" x14ac:dyDescent="0.3">
      <c r="B26" s="60">
        <v>40</v>
      </c>
      <c r="C26" s="70">
        <f>+B26*C29</f>
        <v>800</v>
      </c>
      <c r="D26" s="68">
        <f>+B26*D29</f>
        <v>1600</v>
      </c>
      <c r="E26" s="68">
        <f>+B26*E29</f>
        <v>2400</v>
      </c>
      <c r="F26" s="64">
        <f>+B26*F29</f>
        <v>3200</v>
      </c>
      <c r="G26" s="66">
        <f>+B26*G29</f>
        <v>4000</v>
      </c>
    </row>
    <row r="27" spans="2:7" ht="15.75" hidden="1" customHeight="1" thickTop="1" x14ac:dyDescent="0.25">
      <c r="B27" s="59" t="s">
        <v>351</v>
      </c>
      <c r="C27" s="69" t="s">
        <v>377</v>
      </c>
      <c r="D27" s="69" t="s">
        <v>377</v>
      </c>
      <c r="E27" s="67" t="s">
        <v>374</v>
      </c>
      <c r="F27" s="63" t="s">
        <v>371</v>
      </c>
      <c r="G27" s="65" t="s">
        <v>372</v>
      </c>
    </row>
    <row r="28" spans="2:7" ht="15.75" hidden="1" customHeight="1" thickBot="1" x14ac:dyDescent="0.3">
      <c r="B28" s="60">
        <v>20</v>
      </c>
      <c r="C28" s="70">
        <f>+B28*C29</f>
        <v>400</v>
      </c>
      <c r="D28" s="70">
        <f>+B28*D29</f>
        <v>800</v>
      </c>
      <c r="E28" s="68">
        <f>+B28*E29</f>
        <v>1200</v>
      </c>
      <c r="F28" s="64">
        <f>+B28*F29</f>
        <v>1600</v>
      </c>
      <c r="G28" s="66">
        <f>+B28*G29</f>
        <v>2000</v>
      </c>
    </row>
    <row r="29" spans="2:7" ht="15.75" hidden="1" customHeight="1" thickTop="1" x14ac:dyDescent="0.25">
      <c r="B29" s="256" t="s">
        <v>4</v>
      </c>
      <c r="C29" s="61">
        <v>20</v>
      </c>
      <c r="D29" s="61">
        <v>40</v>
      </c>
      <c r="E29" s="61">
        <v>60</v>
      </c>
      <c r="F29" s="61">
        <v>80</v>
      </c>
      <c r="G29" s="61">
        <v>100</v>
      </c>
    </row>
    <row r="30" spans="2:7" ht="15.75" hidden="1" customHeight="1" thickBot="1" x14ac:dyDescent="0.3">
      <c r="B30" s="257"/>
      <c r="C30" s="62" t="s">
        <v>11</v>
      </c>
      <c r="D30" s="62" t="s">
        <v>378</v>
      </c>
      <c r="E30" s="62" t="s">
        <v>379</v>
      </c>
      <c r="F30" s="62" t="s">
        <v>380</v>
      </c>
      <c r="G30" s="62" t="s">
        <v>381</v>
      </c>
    </row>
    <row r="34" spans="2:6" ht="15.75" hidden="1" customHeight="1" thickBot="1" x14ac:dyDescent="0.3"/>
    <row r="35" spans="2:6" ht="16.5" hidden="1" customHeight="1" thickTop="1" thickBot="1" x14ac:dyDescent="0.3">
      <c r="B35" t="s">
        <v>305</v>
      </c>
      <c r="C35" t="s">
        <v>359</v>
      </c>
      <c r="D35" t="str">
        <f>B35&amp;" " &amp;C35</f>
        <v>Muy Alta 100% Insignificante 20%</v>
      </c>
      <c r="E35" s="63" t="s">
        <v>371</v>
      </c>
      <c r="F35" s="63">
        <v>2000</v>
      </c>
    </row>
    <row r="36" spans="2:6" ht="16.5" hidden="1" customHeight="1" thickTop="1" thickBot="1" x14ac:dyDescent="0.3">
      <c r="B36" t="s">
        <v>305</v>
      </c>
      <c r="C36" t="s">
        <v>362</v>
      </c>
      <c r="D36" t="str">
        <f t="shared" ref="D36:D59" si="0">B36&amp;" " &amp;C36</f>
        <v>Muy Alta 100% Menor 40%</v>
      </c>
      <c r="E36" s="63" t="s">
        <v>371</v>
      </c>
      <c r="F36" s="63">
        <v>4000</v>
      </c>
    </row>
    <row r="37" spans="2:6" ht="16.5" hidden="1" customHeight="1" thickTop="1" thickBot="1" x14ac:dyDescent="0.3">
      <c r="B37" t="s">
        <v>305</v>
      </c>
      <c r="C37" t="s">
        <v>306</v>
      </c>
      <c r="D37" t="str">
        <f t="shared" si="0"/>
        <v>Muy Alta 100% Moderado 60%</v>
      </c>
      <c r="E37" s="63" t="s">
        <v>371</v>
      </c>
      <c r="F37" s="63">
        <v>6000</v>
      </c>
    </row>
    <row r="38" spans="2:6" ht="16.5" hidden="1" customHeight="1" thickTop="1" thickBot="1" x14ac:dyDescent="0.3">
      <c r="B38" t="s">
        <v>305</v>
      </c>
      <c r="C38" t="s">
        <v>307</v>
      </c>
      <c r="D38" t="str">
        <f t="shared" si="0"/>
        <v>Muy Alta 100% Mayor 80%</v>
      </c>
      <c r="E38" s="63" t="s">
        <v>371</v>
      </c>
      <c r="F38" s="63">
        <v>8000</v>
      </c>
    </row>
    <row r="39" spans="2:6" ht="16.5" hidden="1" customHeight="1" thickTop="1" thickBot="1" x14ac:dyDescent="0.3">
      <c r="B39" t="s">
        <v>305</v>
      </c>
      <c r="C39" t="s">
        <v>384</v>
      </c>
      <c r="D39" t="str">
        <f t="shared" si="0"/>
        <v>Muy Alta 100% Catastrófico 100%</v>
      </c>
      <c r="E39" s="65" t="s">
        <v>372</v>
      </c>
      <c r="F39" s="65">
        <v>1000</v>
      </c>
    </row>
    <row r="40" spans="2:6" ht="16.5" hidden="1" customHeight="1" thickTop="1" thickBot="1" x14ac:dyDescent="0.3">
      <c r="B40" t="s">
        <v>304</v>
      </c>
      <c r="C40" t="s">
        <v>359</v>
      </c>
      <c r="D40" t="str">
        <f t="shared" si="0"/>
        <v>Alta 80% Insignificante 20%</v>
      </c>
      <c r="E40" s="67" t="s">
        <v>374</v>
      </c>
      <c r="F40" s="67">
        <v>1600</v>
      </c>
    </row>
    <row r="41" spans="2:6" ht="16.5" hidden="1" customHeight="1" thickTop="1" thickBot="1" x14ac:dyDescent="0.3">
      <c r="B41" t="s">
        <v>304</v>
      </c>
      <c r="C41" t="s">
        <v>362</v>
      </c>
      <c r="D41" t="str">
        <f t="shared" si="0"/>
        <v>Alta 80% Menor 40%</v>
      </c>
      <c r="E41" s="67" t="s">
        <v>374</v>
      </c>
      <c r="F41" s="67">
        <v>3200</v>
      </c>
    </row>
    <row r="42" spans="2:6" ht="16.5" hidden="1" customHeight="1" thickTop="1" thickBot="1" x14ac:dyDescent="0.3">
      <c r="B42" t="s">
        <v>304</v>
      </c>
      <c r="C42" t="s">
        <v>306</v>
      </c>
      <c r="D42" t="str">
        <f t="shared" si="0"/>
        <v>Alta 80% Moderado 60%</v>
      </c>
      <c r="E42" s="63" t="s">
        <v>371</v>
      </c>
      <c r="F42" s="63">
        <v>4800</v>
      </c>
    </row>
    <row r="43" spans="2:6" ht="16.5" hidden="1" customHeight="1" thickTop="1" thickBot="1" x14ac:dyDescent="0.3">
      <c r="B43" t="s">
        <v>304</v>
      </c>
      <c r="C43" t="s">
        <v>307</v>
      </c>
      <c r="D43" t="str">
        <f t="shared" si="0"/>
        <v>Alta 80% Mayor 80%</v>
      </c>
      <c r="E43" s="63" t="s">
        <v>371</v>
      </c>
      <c r="F43" s="63">
        <v>6400</v>
      </c>
    </row>
    <row r="44" spans="2:6" ht="16.5" hidden="1" customHeight="1" thickTop="1" thickBot="1" x14ac:dyDescent="0.3">
      <c r="B44" t="s">
        <v>304</v>
      </c>
      <c r="C44" t="s">
        <v>384</v>
      </c>
      <c r="D44" t="str">
        <f t="shared" si="0"/>
        <v>Alta 80% Catastrófico 100%</v>
      </c>
      <c r="E44" s="65" t="s">
        <v>372</v>
      </c>
      <c r="F44" s="65">
        <v>8000</v>
      </c>
    </row>
    <row r="45" spans="2:6" ht="16.5" hidden="1" customHeight="1" thickTop="1" thickBot="1" x14ac:dyDescent="0.3">
      <c r="B45" t="s">
        <v>303</v>
      </c>
      <c r="C45" t="s">
        <v>359</v>
      </c>
      <c r="D45" t="str">
        <f t="shared" si="0"/>
        <v>Media 60% Insignificante 20%</v>
      </c>
      <c r="E45" s="67" t="s">
        <v>374</v>
      </c>
      <c r="F45" s="67">
        <v>1200</v>
      </c>
    </row>
    <row r="46" spans="2:6" ht="16.5" hidden="1" customHeight="1" thickTop="1" thickBot="1" x14ac:dyDescent="0.3">
      <c r="B46" t="s">
        <v>303</v>
      </c>
      <c r="C46" t="s">
        <v>362</v>
      </c>
      <c r="D46" t="str">
        <f t="shared" si="0"/>
        <v>Media 60% Menor 40%</v>
      </c>
      <c r="E46" s="67" t="s">
        <v>374</v>
      </c>
      <c r="F46" s="67">
        <v>2400</v>
      </c>
    </row>
    <row r="47" spans="2:6" ht="16.5" hidden="1" customHeight="1" thickTop="1" thickBot="1" x14ac:dyDescent="0.3">
      <c r="B47" t="s">
        <v>303</v>
      </c>
      <c r="C47" t="s">
        <v>306</v>
      </c>
      <c r="D47" t="str">
        <f t="shared" si="0"/>
        <v>Media 60% Moderado 60%</v>
      </c>
      <c r="E47" s="67" t="s">
        <v>374</v>
      </c>
      <c r="F47" s="67">
        <v>3600</v>
      </c>
    </row>
    <row r="48" spans="2:6" ht="16.5" hidden="1" customHeight="1" thickTop="1" thickBot="1" x14ac:dyDescent="0.3">
      <c r="B48" t="s">
        <v>303</v>
      </c>
      <c r="C48" t="s">
        <v>307</v>
      </c>
      <c r="D48" t="str">
        <f t="shared" si="0"/>
        <v>Media 60% Mayor 80%</v>
      </c>
      <c r="E48" s="63" t="s">
        <v>371</v>
      </c>
      <c r="F48" s="63">
        <v>4800</v>
      </c>
    </row>
    <row r="49" spans="2:6" ht="16.5" hidden="1" customHeight="1" thickTop="1" thickBot="1" x14ac:dyDescent="0.3">
      <c r="B49" t="s">
        <v>303</v>
      </c>
      <c r="C49" t="s">
        <v>384</v>
      </c>
      <c r="D49" t="str">
        <f t="shared" si="0"/>
        <v>Media 60% Catastrófico 100%</v>
      </c>
      <c r="E49" s="65" t="s">
        <v>372</v>
      </c>
      <c r="F49" s="65">
        <v>6000</v>
      </c>
    </row>
    <row r="50" spans="2:6" ht="16.5" hidden="1" customHeight="1" thickTop="1" thickBot="1" x14ac:dyDescent="0.3">
      <c r="B50" t="s">
        <v>302</v>
      </c>
      <c r="C50" t="s">
        <v>359</v>
      </c>
      <c r="D50" t="str">
        <f t="shared" si="0"/>
        <v>Baja 40% Insignificante 20%</v>
      </c>
      <c r="E50" s="69" t="s">
        <v>377</v>
      </c>
      <c r="F50" s="69">
        <v>800</v>
      </c>
    </row>
    <row r="51" spans="2:6" ht="16.5" hidden="1" customHeight="1" thickTop="1" thickBot="1" x14ac:dyDescent="0.3">
      <c r="B51" t="s">
        <v>302</v>
      </c>
      <c r="C51" t="s">
        <v>362</v>
      </c>
      <c r="D51" t="str">
        <f t="shared" si="0"/>
        <v>Baja 40% Menor 40%</v>
      </c>
      <c r="E51" s="67" t="s">
        <v>374</v>
      </c>
      <c r="F51" s="67">
        <v>1600</v>
      </c>
    </row>
    <row r="52" spans="2:6" ht="16.5" hidden="1" customHeight="1" thickTop="1" thickBot="1" x14ac:dyDescent="0.3">
      <c r="B52" t="s">
        <v>302</v>
      </c>
      <c r="C52" t="s">
        <v>306</v>
      </c>
      <c r="D52" t="str">
        <f t="shared" si="0"/>
        <v>Baja 40% Moderado 60%</v>
      </c>
      <c r="E52" s="67" t="s">
        <v>374</v>
      </c>
      <c r="F52" s="67">
        <v>2400</v>
      </c>
    </row>
    <row r="53" spans="2:6" ht="16.5" hidden="1" customHeight="1" thickTop="1" thickBot="1" x14ac:dyDescent="0.3">
      <c r="B53" t="s">
        <v>302</v>
      </c>
      <c r="C53" t="s">
        <v>307</v>
      </c>
      <c r="D53" t="str">
        <f t="shared" si="0"/>
        <v>Baja 40% Mayor 80%</v>
      </c>
      <c r="E53" s="63" t="s">
        <v>371</v>
      </c>
      <c r="F53" s="63">
        <v>3200</v>
      </c>
    </row>
    <row r="54" spans="2:6" ht="16.5" hidden="1" customHeight="1" thickTop="1" thickBot="1" x14ac:dyDescent="0.3">
      <c r="B54" t="s">
        <v>302</v>
      </c>
      <c r="C54" t="s">
        <v>384</v>
      </c>
      <c r="D54" t="str">
        <f t="shared" si="0"/>
        <v>Baja 40% Catastrófico 100%</v>
      </c>
      <c r="E54" s="65" t="s">
        <v>372</v>
      </c>
      <c r="F54" s="65">
        <v>4000</v>
      </c>
    </row>
    <row r="55" spans="2:6" ht="16.5" hidden="1" customHeight="1" thickTop="1" thickBot="1" x14ac:dyDescent="0.3">
      <c r="B55" t="s">
        <v>301</v>
      </c>
      <c r="C55" t="s">
        <v>359</v>
      </c>
      <c r="D55" t="str">
        <f t="shared" si="0"/>
        <v>Muy Baja 20% Insignificante 20%</v>
      </c>
      <c r="E55" s="69" t="s">
        <v>377</v>
      </c>
      <c r="F55" s="69">
        <v>400</v>
      </c>
    </row>
    <row r="56" spans="2:6" ht="16.5" hidden="1" customHeight="1" thickTop="1" thickBot="1" x14ac:dyDescent="0.3">
      <c r="B56" t="s">
        <v>301</v>
      </c>
      <c r="C56" t="s">
        <v>362</v>
      </c>
      <c r="D56" t="str">
        <f t="shared" si="0"/>
        <v>Muy Baja 20% Menor 40%</v>
      </c>
      <c r="E56" s="69" t="s">
        <v>377</v>
      </c>
      <c r="F56" s="69">
        <v>800</v>
      </c>
    </row>
    <row r="57" spans="2:6" ht="16.5" hidden="1" customHeight="1" thickTop="1" thickBot="1" x14ac:dyDescent="0.3">
      <c r="B57" t="s">
        <v>301</v>
      </c>
      <c r="C57" t="s">
        <v>306</v>
      </c>
      <c r="D57" t="str">
        <f t="shared" si="0"/>
        <v>Muy Baja 20% Moderado 60%</v>
      </c>
      <c r="E57" s="67" t="s">
        <v>374</v>
      </c>
      <c r="F57" s="67">
        <v>1200</v>
      </c>
    </row>
    <row r="58" spans="2:6" ht="16.5" hidden="1" customHeight="1" thickTop="1" thickBot="1" x14ac:dyDescent="0.3">
      <c r="B58" t="s">
        <v>301</v>
      </c>
      <c r="C58" t="s">
        <v>307</v>
      </c>
      <c r="D58" t="str">
        <f t="shared" si="0"/>
        <v>Muy Baja 20% Mayor 80%</v>
      </c>
      <c r="E58" s="63" t="s">
        <v>371</v>
      </c>
      <c r="F58" s="63">
        <v>1600</v>
      </c>
    </row>
    <row r="59" spans="2:6" ht="15.75" hidden="1" customHeight="1" thickTop="1" x14ac:dyDescent="0.25">
      <c r="B59" t="s">
        <v>301</v>
      </c>
      <c r="C59" t="s">
        <v>384</v>
      </c>
      <c r="D59" t="str">
        <f t="shared" si="0"/>
        <v>Muy Baja 20% Catastrófico 100%</v>
      </c>
      <c r="E59" s="65" t="s">
        <v>372</v>
      </c>
      <c r="F59" s="65">
        <v>2000</v>
      </c>
    </row>
    <row r="60" spans="2:6" ht="15" hidden="1" customHeight="1" x14ac:dyDescent="0.25"/>
    <row r="61" spans="2:6" ht="15" hidden="1" customHeight="1" x14ac:dyDescent="0.25"/>
  </sheetData>
  <sheetProtection algorithmName="SHA-512" hashValue="8u9zQTvnO+N7usLgL6vn+2UA63ESGnDrfmLoth+3NwnCFAyFfCxPdjqmC71L/8p7QELcLZLngLSYsK/TynIbkw==" saltValue="483ROO4jl38Xs+SwWOdOrA==" spinCount="100000" sheet="1" objects="1" scenarios="1"/>
  <mergeCells count="6">
    <mergeCell ref="B29:B30"/>
    <mergeCell ref="A2:A7"/>
    <mergeCell ref="A11:A15"/>
    <mergeCell ref="C18:G18"/>
    <mergeCell ref="B1:D1"/>
    <mergeCell ref="B9:D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B1:G50"/>
  <sheetViews>
    <sheetView zoomScale="112" zoomScaleNormal="112" workbookViewId="0">
      <selection activeCell="G8" sqref="G8"/>
    </sheetView>
  </sheetViews>
  <sheetFormatPr baseColWidth="10" defaultColWidth="11.42578125" defaultRowHeight="15" x14ac:dyDescent="0.25"/>
  <cols>
    <col min="1" max="1" width="3" customWidth="1"/>
    <col min="2" max="2" width="16" customWidth="1"/>
    <col min="3" max="7" width="12.5703125" style="71" customWidth="1"/>
    <col min="8" max="8" width="17.42578125" customWidth="1"/>
    <col min="9" max="9" width="24.7109375" bestFit="1" customWidth="1"/>
  </cols>
  <sheetData>
    <row r="1" spans="2:7" ht="15.75" thickBot="1" x14ac:dyDescent="0.3">
      <c r="B1" s="265" t="s">
        <v>584</v>
      </c>
      <c r="C1" s="265"/>
      <c r="D1" s="265"/>
      <c r="E1" s="265"/>
      <c r="F1" s="265"/>
      <c r="G1" s="265"/>
    </row>
    <row r="2" spans="2:7" ht="16.5" thickTop="1" thickBot="1" x14ac:dyDescent="0.3">
      <c r="B2" s="58" t="s">
        <v>3</v>
      </c>
      <c r="C2" s="262" t="s">
        <v>7</v>
      </c>
      <c r="D2" s="263"/>
      <c r="E2" s="263"/>
      <c r="F2" s="263"/>
      <c r="G2" s="264"/>
    </row>
    <row r="3" spans="2:7" ht="27" customHeight="1" thickTop="1" x14ac:dyDescent="0.25">
      <c r="B3" s="59" t="s">
        <v>370</v>
      </c>
      <c r="C3" s="88" t="s">
        <v>371</v>
      </c>
      <c r="D3" s="88" t="s">
        <v>382</v>
      </c>
      <c r="E3" s="88" t="s">
        <v>383</v>
      </c>
      <c r="F3" s="88" t="s">
        <v>371</v>
      </c>
      <c r="G3" s="89" t="s">
        <v>372</v>
      </c>
    </row>
    <row r="4" spans="2:7" ht="15.75" customHeight="1" thickBot="1" x14ac:dyDescent="0.3">
      <c r="B4" s="60">
        <v>100</v>
      </c>
      <c r="C4" s="90">
        <f>+B4*C13</f>
        <v>2000</v>
      </c>
      <c r="D4" s="90">
        <f>+B4*D13</f>
        <v>4000</v>
      </c>
      <c r="E4" s="90">
        <f>+B4*E13</f>
        <v>6000</v>
      </c>
      <c r="F4" s="90">
        <f>+B4*F13</f>
        <v>8000</v>
      </c>
      <c r="G4" s="91">
        <f>+B4*G13</f>
        <v>10000</v>
      </c>
    </row>
    <row r="5" spans="2:7" ht="27" customHeight="1" thickTop="1" x14ac:dyDescent="0.25">
      <c r="B5" s="59" t="s">
        <v>373</v>
      </c>
      <c r="C5" s="92" t="s">
        <v>374</v>
      </c>
      <c r="D5" s="92" t="s">
        <v>374</v>
      </c>
      <c r="E5" s="88" t="s">
        <v>371</v>
      </c>
      <c r="F5" s="88" t="s">
        <v>371</v>
      </c>
      <c r="G5" s="89" t="s">
        <v>372</v>
      </c>
    </row>
    <row r="6" spans="2:7" ht="16.5" customHeight="1" thickBot="1" x14ac:dyDescent="0.3">
      <c r="B6" s="60">
        <v>80</v>
      </c>
      <c r="C6" s="93">
        <f>+B6*C13</f>
        <v>1600</v>
      </c>
      <c r="D6" s="93">
        <f>+B6*D13</f>
        <v>3200</v>
      </c>
      <c r="E6" s="90">
        <f>+B6*E13</f>
        <v>4800</v>
      </c>
      <c r="F6" s="90">
        <f>+B6*F13</f>
        <v>6400</v>
      </c>
      <c r="G6" s="91">
        <f>+B6*G13</f>
        <v>8000</v>
      </c>
    </row>
    <row r="7" spans="2:7" ht="27" customHeight="1" thickTop="1" x14ac:dyDescent="0.25">
      <c r="B7" s="59" t="s">
        <v>375</v>
      </c>
      <c r="C7" s="92" t="s">
        <v>374</v>
      </c>
      <c r="D7" s="92" t="s">
        <v>374</v>
      </c>
      <c r="E7" s="92" t="s">
        <v>374</v>
      </c>
      <c r="F7" s="88" t="s">
        <v>371</v>
      </c>
      <c r="G7" s="89" t="s">
        <v>372</v>
      </c>
    </row>
    <row r="8" spans="2:7" ht="21" customHeight="1" thickBot="1" x14ac:dyDescent="0.3">
      <c r="B8" s="60">
        <v>60</v>
      </c>
      <c r="C8" s="93">
        <f>+B8*C13</f>
        <v>1200</v>
      </c>
      <c r="D8" s="93">
        <f>+B8*D13</f>
        <v>2400</v>
      </c>
      <c r="E8" s="93">
        <f>+B8*E13</f>
        <v>3600</v>
      </c>
      <c r="F8" s="90">
        <f>+B8*F13</f>
        <v>4800</v>
      </c>
      <c r="G8" s="91">
        <f>+B8*G13</f>
        <v>6000</v>
      </c>
    </row>
    <row r="9" spans="2:7" ht="27" customHeight="1" thickTop="1" x14ac:dyDescent="0.25">
      <c r="B9" s="59" t="s">
        <v>376</v>
      </c>
      <c r="C9" s="94" t="s">
        <v>377</v>
      </c>
      <c r="D9" s="92" t="s">
        <v>374</v>
      </c>
      <c r="E9" s="92" t="s">
        <v>374</v>
      </c>
      <c r="F9" s="88" t="s">
        <v>371</v>
      </c>
      <c r="G9" s="89" t="s">
        <v>372</v>
      </c>
    </row>
    <row r="10" spans="2:7" ht="17.25" customHeight="1" thickBot="1" x14ac:dyDescent="0.3">
      <c r="B10" s="60">
        <v>40</v>
      </c>
      <c r="C10" s="95">
        <f>+B10*C13</f>
        <v>800</v>
      </c>
      <c r="D10" s="93">
        <f>+B10*D13</f>
        <v>1600</v>
      </c>
      <c r="E10" s="93">
        <f>+B10*E13</f>
        <v>2400</v>
      </c>
      <c r="F10" s="90">
        <f>+B10*F13</f>
        <v>3200</v>
      </c>
      <c r="G10" s="91">
        <f>+B10*G13</f>
        <v>4000</v>
      </c>
    </row>
    <row r="11" spans="2:7" ht="27" customHeight="1" thickTop="1" x14ac:dyDescent="0.25">
      <c r="B11" s="59" t="s">
        <v>351</v>
      </c>
      <c r="C11" s="94" t="s">
        <v>377</v>
      </c>
      <c r="D11" s="94" t="s">
        <v>377</v>
      </c>
      <c r="E11" s="92" t="s">
        <v>374</v>
      </c>
      <c r="F11" s="88" t="s">
        <v>371</v>
      </c>
      <c r="G11" s="89" t="s">
        <v>372</v>
      </c>
    </row>
    <row r="12" spans="2:7" ht="18.75" customHeight="1" thickBot="1" x14ac:dyDescent="0.3">
      <c r="B12" s="60">
        <v>20</v>
      </c>
      <c r="C12" s="95">
        <f>+B12*C13</f>
        <v>400</v>
      </c>
      <c r="D12" s="95">
        <f>+B12*D13</f>
        <v>800</v>
      </c>
      <c r="E12" s="93">
        <f>+B12*E13</f>
        <v>1200</v>
      </c>
      <c r="F12" s="90">
        <f>+B12*F13</f>
        <v>1600</v>
      </c>
      <c r="G12" s="91">
        <f>+B12*G13</f>
        <v>2000</v>
      </c>
    </row>
    <row r="13" spans="2:7" ht="15.75" thickTop="1" x14ac:dyDescent="0.25">
      <c r="B13" s="256" t="s">
        <v>4</v>
      </c>
      <c r="C13" s="96">
        <v>20</v>
      </c>
      <c r="D13" s="96">
        <v>40</v>
      </c>
      <c r="E13" s="96">
        <v>60</v>
      </c>
      <c r="F13" s="96">
        <v>80</v>
      </c>
      <c r="G13" s="96">
        <v>100</v>
      </c>
    </row>
    <row r="14" spans="2:7" ht="15.75" thickBot="1" x14ac:dyDescent="0.3">
      <c r="B14" s="257"/>
      <c r="C14" s="97" t="s">
        <v>11</v>
      </c>
      <c r="D14" s="97" t="s">
        <v>378</v>
      </c>
      <c r="E14" s="97" t="s">
        <v>379</v>
      </c>
      <c r="F14" s="97" t="s">
        <v>380</v>
      </c>
      <c r="G14" s="97" t="s">
        <v>381</v>
      </c>
    </row>
    <row r="15" spans="2:7" ht="15.75" thickTop="1" x14ac:dyDescent="0.25"/>
    <row r="16" spans="2:7" x14ac:dyDescent="0.25">
      <c r="B16" s="110" t="s">
        <v>7</v>
      </c>
    </row>
    <row r="17" spans="2:6" ht="15.75" thickBot="1" x14ac:dyDescent="0.3">
      <c r="B17" s="72" t="s">
        <v>437</v>
      </c>
    </row>
    <row r="18" spans="2:6" ht="15.75" thickBot="1" x14ac:dyDescent="0.3">
      <c r="B18" s="73" t="s">
        <v>438</v>
      </c>
    </row>
    <row r="19" spans="2:6" ht="15.75" thickBot="1" x14ac:dyDescent="0.3">
      <c r="B19" s="74" t="s">
        <v>13</v>
      </c>
    </row>
    <row r="20" spans="2:6" x14ac:dyDescent="0.25">
      <c r="B20" s="75" t="s">
        <v>439</v>
      </c>
    </row>
    <row r="24" spans="2:6" hidden="1" x14ac:dyDescent="0.25"/>
    <row r="25" spans="2:6" ht="18.75" hidden="1" thickTop="1" x14ac:dyDescent="0.25">
      <c r="B25" t="s">
        <v>305</v>
      </c>
      <c r="C25" s="71" t="s">
        <v>359</v>
      </c>
      <c r="D25" s="71" t="str">
        <f>B25&amp;" " &amp;C25</f>
        <v>Muy Alta 100% Insignificante 20%</v>
      </c>
      <c r="E25" s="88" t="s">
        <v>371</v>
      </c>
      <c r="F25" s="88">
        <v>2000</v>
      </c>
    </row>
    <row r="26" spans="2:6" ht="18.75" hidden="1" thickTop="1" x14ac:dyDescent="0.25">
      <c r="B26" t="s">
        <v>305</v>
      </c>
      <c r="C26" s="71" t="s">
        <v>362</v>
      </c>
      <c r="D26" s="71" t="str">
        <f>B26&amp;" " &amp;C26</f>
        <v>Muy Alta 100% Menor 40%</v>
      </c>
      <c r="E26" s="88" t="s">
        <v>371</v>
      </c>
      <c r="F26" s="88">
        <v>4000</v>
      </c>
    </row>
    <row r="27" spans="2:6" ht="18.75" hidden="1" thickTop="1" x14ac:dyDescent="0.25">
      <c r="B27" t="s">
        <v>305</v>
      </c>
      <c r="C27" s="71" t="s">
        <v>306</v>
      </c>
      <c r="D27" s="71" t="str">
        <f t="shared" ref="D27:D49" si="0">B27&amp;" " &amp;C27</f>
        <v>Muy Alta 100% Moderado 60%</v>
      </c>
      <c r="E27" s="88" t="s">
        <v>371</v>
      </c>
      <c r="F27" s="88">
        <v>6000</v>
      </c>
    </row>
    <row r="28" spans="2:6" ht="18.75" hidden="1" thickTop="1" x14ac:dyDescent="0.25">
      <c r="B28" t="s">
        <v>305</v>
      </c>
      <c r="C28" s="71" t="s">
        <v>307</v>
      </c>
      <c r="D28" s="71" t="str">
        <f t="shared" si="0"/>
        <v>Muy Alta 100% Mayor 80%</v>
      </c>
      <c r="E28" s="88" t="s">
        <v>371</v>
      </c>
      <c r="F28" s="88">
        <v>8000</v>
      </c>
    </row>
    <row r="29" spans="2:6" ht="27.75" hidden="1" thickTop="1" x14ac:dyDescent="0.25">
      <c r="B29" t="s">
        <v>305</v>
      </c>
      <c r="C29" s="71" t="s">
        <v>384</v>
      </c>
      <c r="D29" s="71" t="str">
        <f t="shared" si="0"/>
        <v>Muy Alta 100% Catastrófico 100%</v>
      </c>
      <c r="E29" s="89" t="s">
        <v>372</v>
      </c>
      <c r="F29" s="89">
        <v>1000</v>
      </c>
    </row>
    <row r="30" spans="2:6" ht="27.75" hidden="1" thickTop="1" x14ac:dyDescent="0.25">
      <c r="B30" t="s">
        <v>304</v>
      </c>
      <c r="C30" s="71" t="s">
        <v>359</v>
      </c>
      <c r="D30" s="71" t="str">
        <f t="shared" si="0"/>
        <v>Alta 80% Insignificante 20%</v>
      </c>
      <c r="E30" s="92" t="s">
        <v>374</v>
      </c>
      <c r="F30" s="92">
        <v>1600</v>
      </c>
    </row>
    <row r="31" spans="2:6" ht="27.75" hidden="1" thickTop="1" x14ac:dyDescent="0.25">
      <c r="B31" t="s">
        <v>304</v>
      </c>
      <c r="C31" s="71" t="s">
        <v>362</v>
      </c>
      <c r="D31" s="71" t="str">
        <f t="shared" si="0"/>
        <v>Alta 80% Menor 40%</v>
      </c>
      <c r="E31" s="92" t="s">
        <v>374</v>
      </c>
      <c r="F31" s="92">
        <v>3200</v>
      </c>
    </row>
    <row r="32" spans="2:6" ht="18.75" hidden="1" thickTop="1" x14ac:dyDescent="0.25">
      <c r="B32" t="s">
        <v>304</v>
      </c>
      <c r="C32" s="71" t="s">
        <v>306</v>
      </c>
      <c r="D32" s="71" t="str">
        <f t="shared" si="0"/>
        <v>Alta 80% Moderado 60%</v>
      </c>
      <c r="E32" s="88" t="s">
        <v>371</v>
      </c>
      <c r="F32" s="88">
        <v>4800</v>
      </c>
    </row>
    <row r="33" spans="2:6" ht="18.75" hidden="1" thickTop="1" x14ac:dyDescent="0.25">
      <c r="B33" t="s">
        <v>304</v>
      </c>
      <c r="C33" s="71" t="s">
        <v>307</v>
      </c>
      <c r="D33" s="71" t="str">
        <f t="shared" si="0"/>
        <v>Alta 80% Mayor 80%</v>
      </c>
      <c r="E33" s="88" t="s">
        <v>371</v>
      </c>
      <c r="F33" s="88">
        <v>6400</v>
      </c>
    </row>
    <row r="34" spans="2:6" ht="27.75" hidden="1" thickTop="1" x14ac:dyDescent="0.25">
      <c r="B34" t="s">
        <v>304</v>
      </c>
      <c r="C34" s="71" t="s">
        <v>384</v>
      </c>
      <c r="D34" s="71" t="str">
        <f t="shared" si="0"/>
        <v>Alta 80% Catastrófico 100%</v>
      </c>
      <c r="E34" s="89" t="s">
        <v>372</v>
      </c>
      <c r="F34" s="89">
        <v>8000</v>
      </c>
    </row>
    <row r="35" spans="2:6" ht="27.75" hidden="1" thickTop="1" x14ac:dyDescent="0.25">
      <c r="B35" t="s">
        <v>303</v>
      </c>
      <c r="C35" s="71" t="s">
        <v>359</v>
      </c>
      <c r="D35" s="71" t="str">
        <f t="shared" si="0"/>
        <v>Media 60% Insignificante 20%</v>
      </c>
      <c r="E35" s="92" t="s">
        <v>374</v>
      </c>
      <c r="F35" s="92">
        <v>1200</v>
      </c>
    </row>
    <row r="36" spans="2:6" ht="27.75" hidden="1" thickTop="1" x14ac:dyDescent="0.25">
      <c r="B36" t="s">
        <v>303</v>
      </c>
      <c r="C36" s="71" t="s">
        <v>362</v>
      </c>
      <c r="D36" s="71" t="str">
        <f t="shared" si="0"/>
        <v>Media 60% Menor 40%</v>
      </c>
      <c r="E36" s="92" t="s">
        <v>374</v>
      </c>
      <c r="F36" s="92">
        <v>2400</v>
      </c>
    </row>
    <row r="37" spans="2:6" ht="27.75" hidden="1" thickTop="1" x14ac:dyDescent="0.25">
      <c r="B37" t="s">
        <v>303</v>
      </c>
      <c r="C37" s="71" t="s">
        <v>306</v>
      </c>
      <c r="D37" s="71" t="str">
        <f t="shared" si="0"/>
        <v>Media 60% Moderado 60%</v>
      </c>
      <c r="E37" s="92" t="s">
        <v>374</v>
      </c>
      <c r="F37" s="92">
        <v>3600</v>
      </c>
    </row>
    <row r="38" spans="2:6" ht="18.75" hidden="1" thickTop="1" x14ac:dyDescent="0.25">
      <c r="B38" t="s">
        <v>303</v>
      </c>
      <c r="C38" s="71" t="s">
        <v>307</v>
      </c>
      <c r="D38" s="71" t="str">
        <f t="shared" si="0"/>
        <v>Media 60% Mayor 80%</v>
      </c>
      <c r="E38" s="88" t="s">
        <v>371</v>
      </c>
      <c r="F38" s="88">
        <v>4800</v>
      </c>
    </row>
    <row r="39" spans="2:6" ht="27.75" hidden="1" thickTop="1" x14ac:dyDescent="0.25">
      <c r="B39" t="s">
        <v>303</v>
      </c>
      <c r="C39" s="71" t="s">
        <v>384</v>
      </c>
      <c r="D39" s="71" t="str">
        <f t="shared" si="0"/>
        <v>Media 60% Catastrófico 100%</v>
      </c>
      <c r="E39" s="89" t="s">
        <v>372</v>
      </c>
      <c r="F39" s="89">
        <v>6000</v>
      </c>
    </row>
    <row r="40" spans="2:6" ht="18.75" hidden="1" thickTop="1" x14ac:dyDescent="0.25">
      <c r="B40" t="s">
        <v>302</v>
      </c>
      <c r="C40" s="71" t="s">
        <v>359</v>
      </c>
      <c r="D40" s="71" t="str">
        <f t="shared" si="0"/>
        <v>Baja 40% Insignificante 20%</v>
      </c>
      <c r="E40" s="94" t="s">
        <v>377</v>
      </c>
      <c r="F40" s="94">
        <v>800</v>
      </c>
    </row>
    <row r="41" spans="2:6" ht="27.75" hidden="1" thickTop="1" x14ac:dyDescent="0.25">
      <c r="B41" t="s">
        <v>302</v>
      </c>
      <c r="C41" s="71" t="s">
        <v>362</v>
      </c>
      <c r="D41" s="71" t="str">
        <f t="shared" si="0"/>
        <v>Baja 40% Menor 40%</v>
      </c>
      <c r="E41" s="92" t="s">
        <v>374</v>
      </c>
      <c r="F41" s="92">
        <v>1600</v>
      </c>
    </row>
    <row r="42" spans="2:6" ht="27.75" hidden="1" thickTop="1" x14ac:dyDescent="0.25">
      <c r="B42" t="s">
        <v>302</v>
      </c>
      <c r="C42" s="71" t="s">
        <v>306</v>
      </c>
      <c r="D42" s="71" t="str">
        <f t="shared" si="0"/>
        <v>Baja 40% Moderado 60%</v>
      </c>
      <c r="E42" s="92" t="s">
        <v>374</v>
      </c>
      <c r="F42" s="92">
        <v>2400</v>
      </c>
    </row>
    <row r="43" spans="2:6" ht="18.75" hidden="1" thickTop="1" x14ac:dyDescent="0.25">
      <c r="B43" t="s">
        <v>302</v>
      </c>
      <c r="C43" s="71" t="s">
        <v>307</v>
      </c>
      <c r="D43" s="71" t="str">
        <f t="shared" si="0"/>
        <v>Baja 40% Mayor 80%</v>
      </c>
      <c r="E43" s="88" t="s">
        <v>371</v>
      </c>
      <c r="F43" s="88">
        <v>3200</v>
      </c>
    </row>
    <row r="44" spans="2:6" ht="27.75" hidden="1" thickTop="1" x14ac:dyDescent="0.25">
      <c r="B44" t="s">
        <v>302</v>
      </c>
      <c r="C44" s="71" t="s">
        <v>384</v>
      </c>
      <c r="D44" s="71" t="str">
        <f t="shared" si="0"/>
        <v>Baja 40% Catastrófico 100%</v>
      </c>
      <c r="E44" s="89" t="s">
        <v>372</v>
      </c>
      <c r="F44" s="89">
        <v>4000</v>
      </c>
    </row>
    <row r="45" spans="2:6" ht="18.75" hidden="1" thickTop="1" x14ac:dyDescent="0.25">
      <c r="B45" t="s">
        <v>301</v>
      </c>
      <c r="C45" s="71" t="s">
        <v>359</v>
      </c>
      <c r="D45" s="71" t="str">
        <f t="shared" si="0"/>
        <v>Muy Baja 20% Insignificante 20%</v>
      </c>
      <c r="E45" s="94" t="s">
        <v>377</v>
      </c>
      <c r="F45" s="94">
        <v>400</v>
      </c>
    </row>
    <row r="46" spans="2:6" ht="18.75" hidden="1" thickTop="1" x14ac:dyDescent="0.25">
      <c r="B46" t="s">
        <v>301</v>
      </c>
      <c r="C46" s="71" t="s">
        <v>362</v>
      </c>
      <c r="D46" s="71" t="str">
        <f t="shared" si="0"/>
        <v>Muy Baja 20% Menor 40%</v>
      </c>
      <c r="E46" s="94" t="s">
        <v>377</v>
      </c>
      <c r="F46" s="94">
        <v>800</v>
      </c>
    </row>
    <row r="47" spans="2:6" ht="27.75" hidden="1" thickTop="1" x14ac:dyDescent="0.25">
      <c r="B47" t="s">
        <v>301</v>
      </c>
      <c r="C47" s="71" t="s">
        <v>306</v>
      </c>
      <c r="D47" s="71" t="str">
        <f t="shared" si="0"/>
        <v>Muy Baja 20% Moderado 60%</v>
      </c>
      <c r="E47" s="92" t="s">
        <v>374</v>
      </c>
      <c r="F47" s="92">
        <v>1200</v>
      </c>
    </row>
    <row r="48" spans="2:6" ht="18.75" hidden="1" thickTop="1" x14ac:dyDescent="0.25">
      <c r="B48" t="s">
        <v>301</v>
      </c>
      <c r="C48" s="71" t="s">
        <v>307</v>
      </c>
      <c r="D48" s="71" t="str">
        <f t="shared" si="0"/>
        <v>Muy Baja 20% Mayor 80%</v>
      </c>
      <c r="E48" s="88" t="s">
        <v>371</v>
      </c>
      <c r="F48" s="88">
        <v>1600</v>
      </c>
    </row>
    <row r="49" spans="2:6" ht="27.75" hidden="1" thickTop="1" x14ac:dyDescent="0.25">
      <c r="B49" t="s">
        <v>301</v>
      </c>
      <c r="C49" s="71" t="s">
        <v>384</v>
      </c>
      <c r="D49" s="71" t="str">
        <f t="shared" si="0"/>
        <v>Muy Baja 20% Catastrófico 100%</v>
      </c>
      <c r="E49" s="89" t="s">
        <v>372</v>
      </c>
      <c r="F49" s="89">
        <v>2000</v>
      </c>
    </row>
    <row r="50" spans="2:6" hidden="1" x14ac:dyDescent="0.25"/>
  </sheetData>
  <sheetProtection algorithmName="SHA-512" hashValue="rw1YS+T0eQKOZouR25kqBaqeKjrZYRNk/YUGQ7i3fY7MGgHCwJmUykPvBTz7kl94mtSRjJh7uozQXQ0p37YmrA==" saltValue="KwpA+30dxsoCW0pogSnnkw==" spinCount="100000" sheet="1" objects="1" scenarios="1"/>
  <mergeCells count="3">
    <mergeCell ref="C2:G2"/>
    <mergeCell ref="B13:B14"/>
    <mergeCell ref="B1:G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
  <dimension ref="B1:F54"/>
  <sheetViews>
    <sheetView topLeftCell="A14" zoomScale="110" zoomScaleNormal="110" workbookViewId="0">
      <selection activeCell="F47" sqref="F47"/>
    </sheetView>
  </sheetViews>
  <sheetFormatPr baseColWidth="10" defaultColWidth="11.42578125" defaultRowHeight="15" x14ac:dyDescent="0.25"/>
  <cols>
    <col min="2" max="2" width="17.140625" customWidth="1"/>
    <col min="3" max="3" width="15.28515625" customWidth="1"/>
    <col min="4" max="4" width="13.85546875" customWidth="1"/>
    <col min="5" max="5" width="9.140625" customWidth="1"/>
    <col min="6" max="6" width="12.7109375" bestFit="1" customWidth="1"/>
  </cols>
  <sheetData>
    <row r="1" spans="2:6" ht="15.75" hidden="1" thickBot="1" x14ac:dyDescent="0.3">
      <c r="B1" s="268" t="s">
        <v>503</v>
      </c>
      <c r="C1" s="268"/>
      <c r="D1" s="268"/>
      <c r="E1" s="268"/>
      <c r="F1" s="268"/>
    </row>
    <row r="2" spans="2:6" ht="15.75" hidden="1" thickBot="1" x14ac:dyDescent="0.3">
      <c r="B2" s="76" t="s">
        <v>440</v>
      </c>
      <c r="C2" s="275" t="s">
        <v>441</v>
      </c>
      <c r="D2" s="276"/>
      <c r="E2" s="277"/>
      <c r="F2" s="77" t="s">
        <v>442</v>
      </c>
    </row>
    <row r="3" spans="2:6" ht="25.5" hidden="1" customHeight="1" thickBot="1" x14ac:dyDescent="0.3">
      <c r="B3" s="278" t="s">
        <v>443</v>
      </c>
      <c r="C3" s="266" t="s">
        <v>444</v>
      </c>
      <c r="D3" s="78" t="s">
        <v>445</v>
      </c>
      <c r="E3" s="78"/>
      <c r="F3" s="79">
        <v>0.25</v>
      </c>
    </row>
    <row r="4" spans="2:6" ht="15.75" hidden="1" customHeight="1" thickBot="1" x14ac:dyDescent="0.3">
      <c r="B4" s="279"/>
      <c r="C4" s="281"/>
      <c r="D4" s="78" t="s">
        <v>447</v>
      </c>
      <c r="E4" s="78"/>
      <c r="F4" s="79">
        <v>0.15</v>
      </c>
    </row>
    <row r="5" spans="2:6" ht="15.75" hidden="1" customHeight="1" thickBot="1" x14ac:dyDescent="0.3">
      <c r="B5" s="279"/>
      <c r="C5" s="267"/>
      <c r="D5" s="78" t="s">
        <v>448</v>
      </c>
      <c r="E5" s="78"/>
      <c r="F5" s="79">
        <v>0.1</v>
      </c>
    </row>
    <row r="6" spans="2:6" ht="15.75" hidden="1" customHeight="1" thickBot="1" x14ac:dyDescent="0.3">
      <c r="B6" s="279"/>
      <c r="C6" s="266" t="s">
        <v>449</v>
      </c>
      <c r="D6" s="78" t="s">
        <v>450</v>
      </c>
      <c r="E6" s="78"/>
      <c r="F6" s="79">
        <v>0.25</v>
      </c>
    </row>
    <row r="7" spans="2:6" ht="15.75" hidden="1" customHeight="1" thickBot="1" x14ac:dyDescent="0.3">
      <c r="B7" s="279"/>
      <c r="C7" s="267"/>
      <c r="D7" s="78" t="s">
        <v>451</v>
      </c>
      <c r="E7" s="78"/>
      <c r="F7" s="79">
        <v>0.15</v>
      </c>
    </row>
    <row r="8" spans="2:6" ht="26.25" hidden="1" customHeight="1" thickBot="1" x14ac:dyDescent="0.3">
      <c r="B8" s="279"/>
      <c r="C8" s="266" t="s">
        <v>452</v>
      </c>
      <c r="D8" s="78" t="s">
        <v>452</v>
      </c>
      <c r="E8" s="78"/>
      <c r="F8" s="78"/>
    </row>
    <row r="9" spans="2:6" ht="26.25" hidden="1" thickBot="1" x14ac:dyDescent="0.3">
      <c r="B9" s="279"/>
      <c r="C9" s="267"/>
      <c r="D9" s="78" t="s">
        <v>453</v>
      </c>
      <c r="E9" s="78"/>
      <c r="F9" s="78"/>
    </row>
    <row r="10" spans="2:6" ht="15.75" hidden="1" customHeight="1" thickBot="1" x14ac:dyDescent="0.3">
      <c r="B10" s="279"/>
      <c r="C10" s="266" t="s">
        <v>28</v>
      </c>
      <c r="D10" s="78" t="s">
        <v>454</v>
      </c>
      <c r="E10" s="78"/>
      <c r="F10" s="78"/>
    </row>
    <row r="11" spans="2:6" ht="15.75" hidden="1" customHeight="1" thickBot="1" x14ac:dyDescent="0.3">
      <c r="B11" s="279"/>
      <c r="C11" s="267"/>
      <c r="D11" s="78" t="s">
        <v>455</v>
      </c>
      <c r="E11" s="78"/>
      <c r="F11" s="78"/>
    </row>
    <row r="12" spans="2:6" ht="15.75" hidden="1" customHeight="1" thickBot="1" x14ac:dyDescent="0.3">
      <c r="B12" s="279"/>
      <c r="C12" s="266" t="s">
        <v>456</v>
      </c>
      <c r="D12" s="78" t="s">
        <v>457</v>
      </c>
      <c r="E12" s="78"/>
      <c r="F12" s="78"/>
    </row>
    <row r="13" spans="2:6" ht="15.75" hidden="1" customHeight="1" thickBot="1" x14ac:dyDescent="0.3">
      <c r="B13" s="280"/>
      <c r="C13" s="267"/>
      <c r="D13" s="78" t="s">
        <v>458</v>
      </c>
      <c r="E13" s="78"/>
      <c r="F13" s="78"/>
    </row>
    <row r="14" spans="2:6" ht="5.25" customHeight="1" thickBot="1" x14ac:dyDescent="0.3"/>
    <row r="15" spans="2:6" ht="20.25" customHeight="1" thickBot="1" x14ac:dyDescent="0.3">
      <c r="B15" s="269" t="s">
        <v>587</v>
      </c>
      <c r="C15" s="270"/>
      <c r="D15" s="270"/>
      <c r="E15" s="270"/>
      <c r="F15" s="271"/>
    </row>
    <row r="16" spans="2:6" ht="15.75" thickBot="1" x14ac:dyDescent="0.3">
      <c r="B16" s="98" t="s">
        <v>445</v>
      </c>
      <c r="C16" s="99">
        <v>0.25</v>
      </c>
      <c r="D16" s="98" t="s">
        <v>450</v>
      </c>
      <c r="E16" s="99">
        <v>0.25</v>
      </c>
      <c r="F16" s="99">
        <f t="shared" ref="F16:F21" si="0">+C16+E16</f>
        <v>0.5</v>
      </c>
    </row>
    <row r="17" spans="2:6" ht="15.75" thickBot="1" x14ac:dyDescent="0.3">
      <c r="B17" s="98" t="s">
        <v>445</v>
      </c>
      <c r="C17" s="99">
        <v>0.25</v>
      </c>
      <c r="D17" s="98" t="s">
        <v>451</v>
      </c>
      <c r="E17" s="99">
        <v>0.15</v>
      </c>
      <c r="F17" s="99">
        <f t="shared" si="0"/>
        <v>0.4</v>
      </c>
    </row>
    <row r="18" spans="2:6" ht="15.75" thickBot="1" x14ac:dyDescent="0.3">
      <c r="B18" s="98" t="s">
        <v>447</v>
      </c>
      <c r="C18" s="99">
        <v>0.15</v>
      </c>
      <c r="D18" s="98" t="s">
        <v>450</v>
      </c>
      <c r="E18" s="99">
        <v>0.25</v>
      </c>
      <c r="F18" s="99">
        <f t="shared" si="0"/>
        <v>0.4</v>
      </c>
    </row>
    <row r="19" spans="2:6" ht="15.75" thickBot="1" x14ac:dyDescent="0.3">
      <c r="B19" s="98" t="s">
        <v>447</v>
      </c>
      <c r="C19" s="99">
        <v>0.15</v>
      </c>
      <c r="D19" s="98" t="s">
        <v>451</v>
      </c>
      <c r="E19" s="99">
        <v>0.15</v>
      </c>
      <c r="F19" s="99">
        <f t="shared" si="0"/>
        <v>0.3</v>
      </c>
    </row>
    <row r="20" spans="2:6" ht="15.75" thickBot="1" x14ac:dyDescent="0.3">
      <c r="B20" s="98" t="s">
        <v>448</v>
      </c>
      <c r="C20" s="99">
        <v>0.1</v>
      </c>
      <c r="D20" s="98" t="s">
        <v>450</v>
      </c>
      <c r="E20" s="99">
        <v>0.25</v>
      </c>
      <c r="F20" s="99">
        <f t="shared" si="0"/>
        <v>0.35</v>
      </c>
    </row>
    <row r="21" spans="2:6" ht="15.75" thickBot="1" x14ac:dyDescent="0.3">
      <c r="B21" s="98" t="s">
        <v>448</v>
      </c>
      <c r="C21" s="99">
        <v>0.1</v>
      </c>
      <c r="D21" s="98" t="s">
        <v>451</v>
      </c>
      <c r="E21" s="99">
        <v>0.15</v>
      </c>
      <c r="F21" s="99">
        <f t="shared" si="0"/>
        <v>0.25</v>
      </c>
    </row>
    <row r="22" spans="2:6" x14ac:dyDescent="0.25">
      <c r="B22" s="114"/>
      <c r="C22" s="115"/>
      <c r="D22" s="114"/>
      <c r="E22" s="115"/>
      <c r="F22" s="115"/>
    </row>
    <row r="23" spans="2:6" ht="15.75" thickBot="1" x14ac:dyDescent="0.3"/>
    <row r="24" spans="2:6" ht="15.75" thickBot="1" x14ac:dyDescent="0.3">
      <c r="B24" s="269" t="s">
        <v>585</v>
      </c>
      <c r="C24" s="270"/>
      <c r="D24" s="270"/>
      <c r="E24" s="270"/>
      <c r="F24" s="271"/>
    </row>
    <row r="25" spans="2:6" ht="15.75" thickBot="1" x14ac:dyDescent="0.3">
      <c r="B25" s="76" t="s">
        <v>440</v>
      </c>
      <c r="C25" s="275" t="s">
        <v>441</v>
      </c>
      <c r="D25" s="276"/>
      <c r="E25" s="277"/>
      <c r="F25" s="77" t="s">
        <v>442</v>
      </c>
    </row>
    <row r="26" spans="2:6" ht="19.5" customHeight="1" thickBot="1" x14ac:dyDescent="0.3">
      <c r="B26" s="272" t="s">
        <v>504</v>
      </c>
      <c r="C26" s="273"/>
      <c r="D26" s="273"/>
      <c r="E26" s="273"/>
      <c r="F26" s="274"/>
    </row>
    <row r="27" spans="2:6" ht="15.75" thickBot="1" x14ac:dyDescent="0.3">
      <c r="B27" s="278" t="s">
        <v>443</v>
      </c>
      <c r="C27" s="266" t="s">
        <v>444</v>
      </c>
      <c r="D27" s="78" t="s">
        <v>445</v>
      </c>
      <c r="E27" s="78" t="s">
        <v>446</v>
      </c>
      <c r="F27" s="79" t="str">
        <f>IF(AND(E27="X"),"25%",0)</f>
        <v>25%</v>
      </c>
    </row>
    <row r="28" spans="2:6" ht="15.75" thickBot="1" x14ac:dyDescent="0.3">
      <c r="B28" s="279"/>
      <c r="C28" s="281"/>
      <c r="D28" s="78" t="s">
        <v>447</v>
      </c>
      <c r="E28" s="78"/>
      <c r="F28" s="79">
        <f>IF(AND(E28="X"),"15%",0)</f>
        <v>0</v>
      </c>
    </row>
    <row r="29" spans="2:6" ht="15.75" thickBot="1" x14ac:dyDescent="0.3">
      <c r="B29" s="279"/>
      <c r="C29" s="267"/>
      <c r="D29" s="78" t="s">
        <v>448</v>
      </c>
      <c r="E29" s="78"/>
      <c r="F29" s="79">
        <f>IF(AND(E29="X"),"10%",0)</f>
        <v>0</v>
      </c>
    </row>
    <row r="30" spans="2:6" ht="15.75" thickBot="1" x14ac:dyDescent="0.3">
      <c r="B30" s="279"/>
      <c r="C30" s="266" t="s">
        <v>449</v>
      </c>
      <c r="D30" s="78" t="s">
        <v>508</v>
      </c>
      <c r="E30" s="78"/>
      <c r="F30" s="79">
        <f>IF(AND(E30="X"),"25%",0)</f>
        <v>0</v>
      </c>
    </row>
    <row r="31" spans="2:6" ht="15.75" thickBot="1" x14ac:dyDescent="0.3">
      <c r="B31" s="279"/>
      <c r="C31" s="267"/>
      <c r="D31" s="78" t="s">
        <v>451</v>
      </c>
      <c r="E31" s="78" t="s">
        <v>446</v>
      </c>
      <c r="F31" s="79" t="str">
        <f>IF(AND(E31="X"),"15%",0)</f>
        <v>15%</v>
      </c>
    </row>
    <row r="32" spans="2:6" ht="15.75" thickBot="1" x14ac:dyDescent="0.3">
      <c r="B32" s="279"/>
      <c r="C32" s="266" t="s">
        <v>452</v>
      </c>
      <c r="D32" s="78" t="s">
        <v>452</v>
      </c>
      <c r="E32" s="282" t="s">
        <v>446</v>
      </c>
      <c r="F32" s="283"/>
    </row>
    <row r="33" spans="2:6" ht="26.25" thickBot="1" x14ac:dyDescent="0.3">
      <c r="B33" s="279"/>
      <c r="C33" s="267"/>
      <c r="D33" s="78" t="s">
        <v>453</v>
      </c>
      <c r="E33" s="282"/>
      <c r="F33" s="283"/>
    </row>
    <row r="34" spans="2:6" ht="15.75" thickBot="1" x14ac:dyDescent="0.3">
      <c r="B34" s="279"/>
      <c r="C34" s="266" t="s">
        <v>28</v>
      </c>
      <c r="D34" s="78" t="s">
        <v>454</v>
      </c>
      <c r="E34" s="282" t="s">
        <v>507</v>
      </c>
      <c r="F34" s="283"/>
    </row>
    <row r="35" spans="2:6" ht="15.75" thickBot="1" x14ac:dyDescent="0.3">
      <c r="B35" s="279"/>
      <c r="C35" s="267"/>
      <c r="D35" s="78" t="s">
        <v>455</v>
      </c>
      <c r="E35" s="282" t="s">
        <v>506</v>
      </c>
      <c r="F35" s="283"/>
    </row>
    <row r="36" spans="2:6" ht="15.75" thickBot="1" x14ac:dyDescent="0.3">
      <c r="B36" s="279"/>
      <c r="C36" s="266" t="s">
        <v>456</v>
      </c>
      <c r="D36" s="78" t="s">
        <v>457</v>
      </c>
      <c r="E36" s="282" t="s">
        <v>506</v>
      </c>
      <c r="F36" s="283"/>
    </row>
    <row r="37" spans="2:6" ht="15.75" thickBot="1" x14ac:dyDescent="0.3">
      <c r="B37" s="280"/>
      <c r="C37" s="267"/>
      <c r="D37" s="78" t="s">
        <v>458</v>
      </c>
      <c r="E37" s="282"/>
      <c r="F37" s="283"/>
    </row>
    <row r="38" spans="2:6" ht="15.75" thickBot="1" x14ac:dyDescent="0.3">
      <c r="B38" s="284" t="s">
        <v>423</v>
      </c>
      <c r="C38" s="285"/>
      <c r="D38" s="286"/>
      <c r="E38" s="80"/>
      <c r="F38" s="81">
        <f>+F27+F28+F29+F30+F31</f>
        <v>0.4</v>
      </c>
    </row>
    <row r="39" spans="2:6" x14ac:dyDescent="0.25">
      <c r="B39" s="111"/>
      <c r="C39" s="111"/>
      <c r="D39" s="111"/>
      <c r="E39" s="112"/>
      <c r="F39" s="113"/>
    </row>
    <row r="40" spans="2:6" ht="15.75" thickBot="1" x14ac:dyDescent="0.3">
      <c r="B40" s="111"/>
      <c r="C40" s="111"/>
      <c r="D40" s="111"/>
      <c r="E40" s="112"/>
      <c r="F40" s="113"/>
    </row>
    <row r="41" spans="2:6" ht="15.75" thickBot="1" x14ac:dyDescent="0.3">
      <c r="B41" s="269" t="s">
        <v>586</v>
      </c>
      <c r="C41" s="270"/>
      <c r="D41" s="270"/>
      <c r="E41" s="270"/>
      <c r="F41" s="271"/>
    </row>
    <row r="42" spans="2:6" ht="15.75" thickBot="1" x14ac:dyDescent="0.3">
      <c r="B42" s="272" t="s">
        <v>505</v>
      </c>
      <c r="C42" s="273"/>
      <c r="D42" s="273"/>
      <c r="E42" s="273"/>
      <c r="F42" s="274"/>
    </row>
    <row r="43" spans="2:6" ht="15.75" thickBot="1" x14ac:dyDescent="0.3">
      <c r="B43" s="278" t="s">
        <v>443</v>
      </c>
      <c r="C43" s="266" t="s">
        <v>444</v>
      </c>
      <c r="D43" s="78" t="s">
        <v>445</v>
      </c>
      <c r="E43" s="78"/>
      <c r="F43" s="79">
        <f>IF(AND(E43="X"),"25%",0)</f>
        <v>0</v>
      </c>
    </row>
    <row r="44" spans="2:6" ht="15.75" thickBot="1" x14ac:dyDescent="0.3">
      <c r="B44" s="279"/>
      <c r="C44" s="281"/>
      <c r="D44" s="78" t="s">
        <v>447</v>
      </c>
      <c r="E44" s="78" t="s">
        <v>446</v>
      </c>
      <c r="F44" s="79" t="str">
        <f>IF(AND(E44="X"),"15%",0)</f>
        <v>15%</v>
      </c>
    </row>
    <row r="45" spans="2:6" ht="15.75" thickBot="1" x14ac:dyDescent="0.3">
      <c r="B45" s="279"/>
      <c r="C45" s="267"/>
      <c r="D45" s="78" t="s">
        <v>448</v>
      </c>
      <c r="E45" s="78"/>
      <c r="F45" s="79">
        <f>IF(AND(E45="X"),"10%",0)</f>
        <v>0</v>
      </c>
    </row>
    <row r="46" spans="2:6" ht="15.75" thickBot="1" x14ac:dyDescent="0.3">
      <c r="B46" s="279"/>
      <c r="C46" s="266" t="s">
        <v>449</v>
      </c>
      <c r="D46" s="78" t="s">
        <v>450</v>
      </c>
      <c r="E46" s="78"/>
      <c r="F46" s="79">
        <f>IF(AND(E46="X"),"25%",0)</f>
        <v>0</v>
      </c>
    </row>
    <row r="47" spans="2:6" ht="15.75" thickBot="1" x14ac:dyDescent="0.3">
      <c r="B47" s="279"/>
      <c r="C47" s="267"/>
      <c r="D47" s="78" t="s">
        <v>451</v>
      </c>
      <c r="E47" s="78" t="s">
        <v>446</v>
      </c>
      <c r="F47" s="79" t="str">
        <f>IF(AND(E47="X"),"15%",0)</f>
        <v>15%</v>
      </c>
    </row>
    <row r="48" spans="2:6" ht="4.5" customHeight="1" thickBot="1" x14ac:dyDescent="0.3">
      <c r="B48" s="279"/>
      <c r="C48" s="266" t="s">
        <v>452</v>
      </c>
      <c r="D48" s="78" t="s">
        <v>452</v>
      </c>
      <c r="E48" s="282" t="s">
        <v>507</v>
      </c>
      <c r="F48" s="283"/>
    </row>
    <row r="49" spans="2:6" ht="4.5" customHeight="1" thickBot="1" x14ac:dyDescent="0.3">
      <c r="B49" s="279"/>
      <c r="C49" s="267"/>
      <c r="D49" s="78" t="s">
        <v>453</v>
      </c>
      <c r="E49" s="282" t="s">
        <v>507</v>
      </c>
      <c r="F49" s="283"/>
    </row>
    <row r="50" spans="2:6" ht="4.5" customHeight="1" thickBot="1" x14ac:dyDescent="0.3">
      <c r="B50" s="279"/>
      <c r="C50" s="266" t="s">
        <v>28</v>
      </c>
      <c r="D50" s="78" t="s">
        <v>454</v>
      </c>
      <c r="E50" s="282" t="s">
        <v>507</v>
      </c>
      <c r="F50" s="283"/>
    </row>
    <row r="51" spans="2:6" ht="15.75" thickBot="1" x14ac:dyDescent="0.3">
      <c r="B51" s="279"/>
      <c r="C51" s="267"/>
      <c r="D51" s="78" t="s">
        <v>455</v>
      </c>
      <c r="E51" s="282" t="s">
        <v>507</v>
      </c>
      <c r="F51" s="283"/>
    </row>
    <row r="52" spans="2:6" ht="15.75" thickBot="1" x14ac:dyDescent="0.3">
      <c r="B52" s="279"/>
      <c r="C52" s="266" t="s">
        <v>456</v>
      </c>
      <c r="D52" s="78" t="s">
        <v>457</v>
      </c>
      <c r="E52" s="282" t="s">
        <v>507</v>
      </c>
      <c r="F52" s="283"/>
    </row>
    <row r="53" spans="2:6" ht="15.75" thickBot="1" x14ac:dyDescent="0.3">
      <c r="B53" s="280"/>
      <c r="C53" s="267"/>
      <c r="D53" s="78" t="s">
        <v>458</v>
      </c>
      <c r="E53" s="282"/>
      <c r="F53" s="283"/>
    </row>
    <row r="54" spans="2:6" ht="15.75" thickBot="1" x14ac:dyDescent="0.3">
      <c r="B54" s="284" t="s">
        <v>459</v>
      </c>
      <c r="C54" s="285"/>
      <c r="D54" s="286"/>
      <c r="E54" s="80"/>
      <c r="F54" s="81">
        <f>+F43+F44+F45+F46+F47</f>
        <v>0.3</v>
      </c>
    </row>
  </sheetData>
  <sheetProtection algorithmName="SHA-512" hashValue="usBi2WGCQfQxfyEN1y3YqkBUimbaPwZOyi3FndoXprBFSHXv8dK1aVLnJ6RxvccjBf+8AZUpPvw1JoaDzXMa+A==" saltValue="AhjThr+jeVlhP3hObgYApw==" spinCount="100000" sheet="1" objects="1" scenarios="1"/>
  <protectedRanges>
    <protectedRange algorithmName="SHA-512" hashValue="MI44B4IgZoDg+MLXtb5Vtv6sBN2xsgDoDdyHmgtfH7+9I4ovIlTOKNpF+wsQ/2nwGxccaBJqVPg/z3T3PtvZEg==" saltValue="m3tAdHVDcl0rmVLSyZxIUQ==" spinCount="100000" sqref="E27:E31 E32:F37 E43:E47 E48:F53" name="Rango1"/>
  </protectedRanges>
  <mergeCells count="40">
    <mergeCell ref="B54:D54"/>
    <mergeCell ref="E32:F32"/>
    <mergeCell ref="E33:F33"/>
    <mergeCell ref="E34:F34"/>
    <mergeCell ref="E35:F35"/>
    <mergeCell ref="E36:F36"/>
    <mergeCell ref="E37:F37"/>
    <mergeCell ref="E48:F48"/>
    <mergeCell ref="E49:F49"/>
    <mergeCell ref="E50:F50"/>
    <mergeCell ref="B42:F42"/>
    <mergeCell ref="B43:B53"/>
    <mergeCell ref="C43:C45"/>
    <mergeCell ref="C46:C47"/>
    <mergeCell ref="C48:C49"/>
    <mergeCell ref="C50:C51"/>
    <mergeCell ref="C52:C53"/>
    <mergeCell ref="E51:F51"/>
    <mergeCell ref="E52:F52"/>
    <mergeCell ref="E53:F53"/>
    <mergeCell ref="B38:D38"/>
    <mergeCell ref="B41:F41"/>
    <mergeCell ref="B27:B37"/>
    <mergeCell ref="C27:C29"/>
    <mergeCell ref="C30:C31"/>
    <mergeCell ref="C32:C33"/>
    <mergeCell ref="C34:C35"/>
    <mergeCell ref="C36:C37"/>
    <mergeCell ref="C12:C13"/>
    <mergeCell ref="B1:F1"/>
    <mergeCell ref="B24:F24"/>
    <mergeCell ref="B26:F26"/>
    <mergeCell ref="C25:E25"/>
    <mergeCell ref="C2:E2"/>
    <mergeCell ref="B3:B13"/>
    <mergeCell ref="C3:C5"/>
    <mergeCell ref="C6:C7"/>
    <mergeCell ref="C8:C9"/>
    <mergeCell ref="C10:C11"/>
    <mergeCell ref="B15:F15"/>
  </mergeCells>
  <dataValidations disablePrompts="1" count="2">
    <dataValidation type="list" allowBlank="1" showInputMessage="1" showErrorMessage="1" sqref="H3">
      <formula1>$D$3:$D$5</formula1>
    </dataValidation>
    <dataValidation type="list" allowBlank="1" showInputMessage="1" showErrorMessage="1" sqref="H8:H9">
      <formula1>$D$6:$D$7</formula1>
    </dataValidation>
  </dataValidations>
  <pageMargins left="0.7" right="0.7" top="0.75" bottom="0.75" header="0.3" footer="0.3"/>
  <pageSetup scale="76"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
  <dimension ref="A1:H19"/>
  <sheetViews>
    <sheetView zoomScaleNormal="100" workbookViewId="0">
      <selection activeCell="F24" sqref="F24"/>
    </sheetView>
  </sheetViews>
  <sheetFormatPr baseColWidth="10" defaultColWidth="11.42578125" defaultRowHeight="12.75" x14ac:dyDescent="0.2"/>
  <cols>
    <col min="1" max="1" width="23.28515625" style="100" customWidth="1"/>
    <col min="2" max="2" width="31.140625" style="100" customWidth="1"/>
    <col min="3" max="3" width="10.85546875" style="100" customWidth="1"/>
    <col min="4" max="4" width="21.28515625" style="100" customWidth="1"/>
    <col min="5" max="7" width="11.42578125" style="100"/>
    <col min="8" max="8" width="13.140625" style="100" bestFit="1" customWidth="1"/>
    <col min="9" max="16384" width="11.42578125" style="100"/>
  </cols>
  <sheetData>
    <row r="1" spans="1:8" x14ac:dyDescent="0.2">
      <c r="A1" s="297" t="s">
        <v>588</v>
      </c>
      <c r="B1" s="297"/>
      <c r="C1" s="297"/>
      <c r="D1" s="297"/>
      <c r="E1" s="297"/>
      <c r="F1" s="297"/>
      <c r="G1" s="297"/>
      <c r="H1" s="297"/>
    </row>
    <row r="2" spans="1:8" ht="33.75" customHeight="1" x14ac:dyDescent="0.2">
      <c r="A2" s="101" t="s">
        <v>418</v>
      </c>
      <c r="B2" s="299" t="s">
        <v>419</v>
      </c>
      <c r="C2" s="299"/>
      <c r="D2" s="299" t="s">
        <v>420</v>
      </c>
      <c r="E2" s="299"/>
      <c r="F2" s="299" t="s">
        <v>421</v>
      </c>
      <c r="G2" s="299"/>
      <c r="H2" s="299"/>
    </row>
    <row r="3" spans="1:8" x14ac:dyDescent="0.2">
      <c r="A3" s="287" t="str">
        <f>'[3]Matriz Riesgo 4'!F8</f>
        <v>Posibilidad de afectación reputacional y económica por reprocesos en la gestión presupuestal y  estratégica, debido a que la metodología para la planeación estratégica, no esta acorde con las necesidades de los grupos de valor, así como la baja efectividad en el seguimiento  de los objetivos y metas de la institución.</v>
      </c>
      <c r="B3" s="287" t="s">
        <v>422</v>
      </c>
      <c r="C3" s="288">
        <v>1</v>
      </c>
      <c r="D3" s="287" t="s">
        <v>423</v>
      </c>
      <c r="E3" s="288">
        <v>0.8</v>
      </c>
      <c r="F3" s="102">
        <f>C3</f>
        <v>1</v>
      </c>
      <c r="G3" s="102">
        <f>E3</f>
        <v>0.8</v>
      </c>
      <c r="H3" s="103">
        <f>F3*G3</f>
        <v>0.8</v>
      </c>
    </row>
    <row r="4" spans="1:8" x14ac:dyDescent="0.2">
      <c r="A4" s="287"/>
      <c r="B4" s="287"/>
      <c r="C4" s="288"/>
      <c r="D4" s="287"/>
      <c r="E4" s="288"/>
      <c r="F4" s="102">
        <f>C3</f>
        <v>1</v>
      </c>
      <c r="G4" s="103">
        <f>H3</f>
        <v>0.8</v>
      </c>
      <c r="H4" s="103">
        <f>F4-G4</f>
        <v>0.19999999999999996</v>
      </c>
    </row>
    <row r="5" spans="1:8" x14ac:dyDescent="0.2">
      <c r="A5" s="287"/>
      <c r="B5" s="287" t="s">
        <v>424</v>
      </c>
      <c r="C5" s="290">
        <f>H4</f>
        <v>0.19999999999999996</v>
      </c>
      <c r="D5" s="287" t="s">
        <v>425</v>
      </c>
      <c r="E5" s="288">
        <v>0.3</v>
      </c>
      <c r="F5" s="103">
        <f>H4</f>
        <v>0.19999999999999996</v>
      </c>
      <c r="G5" s="102">
        <f>E5</f>
        <v>0.3</v>
      </c>
      <c r="H5" s="103">
        <f>F5*G5</f>
        <v>5.9999999999999984E-2</v>
      </c>
    </row>
    <row r="6" spans="1:8" x14ac:dyDescent="0.2">
      <c r="A6" s="287"/>
      <c r="B6" s="287"/>
      <c r="C6" s="287"/>
      <c r="D6" s="287"/>
      <c r="E6" s="288"/>
      <c r="F6" s="103">
        <f>+F5</f>
        <v>0.19999999999999996</v>
      </c>
      <c r="G6" s="103">
        <f>H5</f>
        <v>5.9999999999999984E-2</v>
      </c>
      <c r="H6" s="103">
        <f>F6-G6</f>
        <v>0.13999999999999996</v>
      </c>
    </row>
    <row r="7" spans="1:8" x14ac:dyDescent="0.2">
      <c r="A7" s="287"/>
      <c r="B7" s="287" t="s">
        <v>426</v>
      </c>
      <c r="C7" s="291">
        <f>H6</f>
        <v>0.13999999999999996</v>
      </c>
      <c r="D7" s="293"/>
      <c r="E7" s="295"/>
      <c r="F7" s="103">
        <f>+C7</f>
        <v>0.13999999999999996</v>
      </c>
      <c r="G7" s="103">
        <f>+E7</f>
        <v>0</v>
      </c>
      <c r="H7" s="103">
        <f>+F7*G7</f>
        <v>0</v>
      </c>
    </row>
    <row r="8" spans="1:8" x14ac:dyDescent="0.2">
      <c r="A8" s="287"/>
      <c r="B8" s="287"/>
      <c r="C8" s="292"/>
      <c r="D8" s="294"/>
      <c r="E8" s="296"/>
      <c r="F8" s="103">
        <f>+C7</f>
        <v>0.13999999999999996</v>
      </c>
      <c r="G8" s="103">
        <f>+H7</f>
        <v>0</v>
      </c>
      <c r="H8" s="103">
        <f>+F8-G8</f>
        <v>0.13999999999999996</v>
      </c>
    </row>
    <row r="9" spans="1:8" x14ac:dyDescent="0.2">
      <c r="A9" s="287"/>
      <c r="B9" s="287" t="s">
        <v>427</v>
      </c>
      <c r="C9" s="103">
        <f>H8</f>
        <v>0.13999999999999996</v>
      </c>
      <c r="D9" s="104"/>
      <c r="E9" s="102"/>
      <c r="F9" s="103"/>
      <c r="G9" s="103"/>
      <c r="H9" s="103"/>
    </row>
    <row r="10" spans="1:8" x14ac:dyDescent="0.2">
      <c r="A10" s="287"/>
      <c r="B10" s="287"/>
      <c r="C10" s="104"/>
      <c r="D10" s="104"/>
      <c r="E10" s="102"/>
      <c r="F10" s="103"/>
      <c r="G10" s="103"/>
      <c r="H10" s="103"/>
    </row>
    <row r="11" spans="1:8" x14ac:dyDescent="0.2">
      <c r="A11" s="287"/>
      <c r="B11" s="287" t="s">
        <v>428</v>
      </c>
      <c r="C11" s="103">
        <f>H10</f>
        <v>0</v>
      </c>
      <c r="D11" s="104"/>
      <c r="E11" s="102"/>
      <c r="F11" s="103"/>
      <c r="G11" s="103"/>
      <c r="H11" s="103"/>
    </row>
    <row r="12" spans="1:8" x14ac:dyDescent="0.2">
      <c r="A12" s="287"/>
      <c r="B12" s="287"/>
      <c r="C12" s="104"/>
      <c r="D12" s="104"/>
      <c r="E12" s="102"/>
      <c r="F12" s="103"/>
      <c r="G12" s="103"/>
      <c r="H12" s="103"/>
    </row>
    <row r="13" spans="1:8" x14ac:dyDescent="0.2">
      <c r="A13" s="287"/>
      <c r="B13" s="105" t="s">
        <v>429</v>
      </c>
      <c r="C13" s="106">
        <f>H6</f>
        <v>0.13999999999999996</v>
      </c>
      <c r="D13" s="107"/>
      <c r="E13" s="107"/>
      <c r="F13" s="107"/>
      <c r="G13" s="107"/>
      <c r="H13" s="107"/>
    </row>
    <row r="14" spans="1:8" x14ac:dyDescent="0.2">
      <c r="A14" s="287"/>
      <c r="B14" s="287" t="s">
        <v>430</v>
      </c>
      <c r="C14" s="288">
        <v>0.8</v>
      </c>
      <c r="D14" s="298" t="s">
        <v>431</v>
      </c>
      <c r="E14" s="298"/>
      <c r="F14" s="107"/>
      <c r="G14" s="107"/>
      <c r="H14" s="107"/>
    </row>
    <row r="15" spans="1:8" x14ac:dyDescent="0.2">
      <c r="A15" s="287"/>
      <c r="B15" s="287"/>
      <c r="C15" s="288"/>
      <c r="D15" s="298"/>
      <c r="E15" s="298"/>
      <c r="F15" s="107"/>
      <c r="G15" s="107"/>
      <c r="H15" s="107"/>
    </row>
    <row r="16" spans="1:8" ht="25.5" x14ac:dyDescent="0.2">
      <c r="A16" s="287"/>
      <c r="B16" s="104" t="s">
        <v>432</v>
      </c>
      <c r="C16" s="107"/>
      <c r="D16" s="107" t="s">
        <v>433</v>
      </c>
      <c r="E16" s="107"/>
      <c r="F16" s="107"/>
      <c r="G16" s="107"/>
      <c r="H16" s="107"/>
    </row>
    <row r="17" spans="1:8" ht="25.5" x14ac:dyDescent="0.2">
      <c r="A17" s="287"/>
      <c r="B17" s="104" t="s">
        <v>434</v>
      </c>
      <c r="C17" s="107"/>
      <c r="D17" s="107"/>
      <c r="E17" s="107"/>
      <c r="F17" s="107"/>
      <c r="G17" s="107"/>
      <c r="H17" s="107"/>
    </row>
    <row r="18" spans="1:8" x14ac:dyDescent="0.2">
      <c r="A18" s="287"/>
      <c r="B18" s="105" t="s">
        <v>435</v>
      </c>
      <c r="C18" s="289">
        <v>0.8</v>
      </c>
      <c r="D18" s="298"/>
      <c r="E18" s="298"/>
      <c r="F18" s="107"/>
      <c r="G18" s="107"/>
      <c r="H18" s="107"/>
    </row>
    <row r="19" spans="1:8" x14ac:dyDescent="0.2">
      <c r="A19" s="287"/>
      <c r="B19" s="105" t="s">
        <v>436</v>
      </c>
      <c r="C19" s="289"/>
      <c r="D19" s="298"/>
      <c r="E19" s="298"/>
      <c r="F19" s="107"/>
      <c r="G19" s="107"/>
      <c r="H19" s="107"/>
    </row>
  </sheetData>
  <sheetProtection algorithmName="SHA-512" hashValue="wJDz6OCpNZ8cfdDgqFCdVX8XJAFymD2ZUU+EbZGWVT3ia2M5l9DhylfASOjQ60rYwcIkuWWSBtqkZLlVwQb4bg==" saltValue="BV2rZpBUQxvH4MfJEXPrdA==" spinCount="100000" sheet="1" objects="1" scenarios="1"/>
  <mergeCells count="26">
    <mergeCell ref="A1:H1"/>
    <mergeCell ref="D18:D19"/>
    <mergeCell ref="E18:E19"/>
    <mergeCell ref="D5:D6"/>
    <mergeCell ref="E5:E6"/>
    <mergeCell ref="D14:D15"/>
    <mergeCell ref="E14:E15"/>
    <mergeCell ref="B2:C2"/>
    <mergeCell ref="D2:E2"/>
    <mergeCell ref="F2:H2"/>
    <mergeCell ref="A3:A19"/>
    <mergeCell ref="B3:B4"/>
    <mergeCell ref="C3:C4"/>
    <mergeCell ref="D3:D4"/>
    <mergeCell ref="E3:E4"/>
    <mergeCell ref="B5:B6"/>
    <mergeCell ref="C5:C6"/>
    <mergeCell ref="B7:B8"/>
    <mergeCell ref="C7:C8"/>
    <mergeCell ref="D7:D8"/>
    <mergeCell ref="E7:E8"/>
    <mergeCell ref="B9:B10"/>
    <mergeCell ref="B11:B12"/>
    <mergeCell ref="B14:B15"/>
    <mergeCell ref="C14:C15"/>
    <mergeCell ref="C18:C19"/>
  </mergeCells>
  <pageMargins left="0.7" right="0.7" top="0.75" bottom="0.75" header="0.3" footer="0.3"/>
  <pageSetup scale="67"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E50"/>
  <sheetViews>
    <sheetView workbookViewId="0">
      <selection activeCell="B6" sqref="B6"/>
    </sheetView>
  </sheetViews>
  <sheetFormatPr baseColWidth="10" defaultColWidth="11.42578125" defaultRowHeight="15" x14ac:dyDescent="0.25"/>
  <cols>
    <col min="1" max="1" width="9.28515625" customWidth="1"/>
    <col min="2" max="2" width="13.7109375" customWidth="1"/>
    <col min="3" max="3" width="33.85546875" customWidth="1"/>
    <col min="4" max="4" width="44" customWidth="1"/>
    <col min="5" max="5" width="53.7109375" customWidth="1"/>
  </cols>
  <sheetData>
    <row r="1" spans="1:5" x14ac:dyDescent="0.25">
      <c r="A1" s="309" t="s">
        <v>24</v>
      </c>
      <c r="B1" s="309"/>
      <c r="C1" s="309"/>
      <c r="D1" s="309"/>
    </row>
    <row r="2" spans="1:5" x14ac:dyDescent="0.25">
      <c r="A2" s="1" t="s">
        <v>25</v>
      </c>
      <c r="B2" s="1" t="s">
        <v>26</v>
      </c>
      <c r="C2" s="1" t="s">
        <v>27</v>
      </c>
      <c r="D2" s="1" t="s">
        <v>28</v>
      </c>
    </row>
    <row r="3" spans="1:5" ht="27" customHeight="1" x14ac:dyDescent="0.25">
      <c r="A3" s="1">
        <v>5</v>
      </c>
      <c r="B3" s="5" t="s">
        <v>29</v>
      </c>
      <c r="C3" s="6" t="s">
        <v>31</v>
      </c>
      <c r="D3" s="5" t="s">
        <v>34</v>
      </c>
    </row>
    <row r="4" spans="1:5" ht="27" customHeight="1" x14ac:dyDescent="0.25">
      <c r="A4" s="1">
        <v>4</v>
      </c>
      <c r="B4" s="5" t="s">
        <v>30</v>
      </c>
      <c r="C4" s="6" t="s">
        <v>32</v>
      </c>
      <c r="D4" s="6" t="s">
        <v>39</v>
      </c>
    </row>
    <row r="5" spans="1:5" ht="27" customHeight="1" x14ac:dyDescent="0.25">
      <c r="A5" s="1">
        <v>3</v>
      </c>
      <c r="B5" s="5" t="s">
        <v>8</v>
      </c>
      <c r="C5" s="6" t="s">
        <v>33</v>
      </c>
      <c r="D5" s="6" t="s">
        <v>38</v>
      </c>
    </row>
    <row r="6" spans="1:5" ht="27" customHeight="1" x14ac:dyDescent="0.25">
      <c r="A6" s="1">
        <v>2</v>
      </c>
      <c r="B6" s="5" t="s">
        <v>9</v>
      </c>
      <c r="C6" s="6" t="s">
        <v>35</v>
      </c>
      <c r="D6" s="6" t="s">
        <v>40</v>
      </c>
    </row>
    <row r="7" spans="1:5" ht="27" customHeight="1" x14ac:dyDescent="0.25">
      <c r="A7" s="1">
        <v>1</v>
      </c>
      <c r="B7" s="5" t="s">
        <v>10</v>
      </c>
      <c r="C7" s="6" t="s">
        <v>36</v>
      </c>
      <c r="D7" s="2" t="s">
        <v>41</v>
      </c>
    </row>
    <row r="8" spans="1:5" x14ac:dyDescent="0.25">
      <c r="C8" s="3"/>
    </row>
    <row r="9" spans="1:5" s="22" customFormat="1" ht="27" customHeight="1" x14ac:dyDescent="0.25">
      <c r="A9" s="310" t="s">
        <v>137</v>
      </c>
      <c r="B9" s="310"/>
      <c r="C9" s="311" t="s">
        <v>37</v>
      </c>
      <c r="D9" s="311"/>
    </row>
    <row r="10" spans="1:5" ht="25.5" customHeight="1" x14ac:dyDescent="0.25">
      <c r="A10" s="1" t="s">
        <v>25</v>
      </c>
      <c r="B10" s="1" t="s">
        <v>133</v>
      </c>
      <c r="C10" s="1" t="s">
        <v>27</v>
      </c>
      <c r="D10" s="8" t="s">
        <v>86</v>
      </c>
      <c r="E10" s="8" t="s">
        <v>87</v>
      </c>
    </row>
    <row r="11" spans="1:5" ht="31.5" customHeight="1" x14ac:dyDescent="0.25">
      <c r="A11" s="306">
        <v>5</v>
      </c>
      <c r="B11" s="306" t="s">
        <v>42</v>
      </c>
      <c r="C11" s="303" t="s">
        <v>141</v>
      </c>
      <c r="D11" s="6" t="s">
        <v>43</v>
      </c>
      <c r="E11" s="6" t="s">
        <v>47</v>
      </c>
    </row>
    <row r="12" spans="1:5" ht="34.5" customHeight="1" x14ac:dyDescent="0.25">
      <c r="A12" s="307"/>
      <c r="B12" s="307"/>
      <c r="C12" s="304"/>
      <c r="D12" s="6" t="s">
        <v>44</v>
      </c>
      <c r="E12" s="6" t="s">
        <v>48</v>
      </c>
    </row>
    <row r="13" spans="1:5" ht="41.25" customHeight="1" x14ac:dyDescent="0.25">
      <c r="A13" s="307"/>
      <c r="B13" s="307"/>
      <c r="C13" s="304"/>
      <c r="D13" s="303" t="s">
        <v>45</v>
      </c>
      <c r="E13" s="6" t="s">
        <v>49</v>
      </c>
    </row>
    <row r="14" spans="1:5" ht="48.75" customHeight="1" x14ac:dyDescent="0.25">
      <c r="A14" s="307"/>
      <c r="B14" s="307"/>
      <c r="C14" s="304"/>
      <c r="D14" s="305"/>
      <c r="E14" s="6" t="s">
        <v>50</v>
      </c>
    </row>
    <row r="15" spans="1:5" ht="81" customHeight="1" x14ac:dyDescent="0.25">
      <c r="A15" s="308"/>
      <c r="B15" s="308"/>
      <c r="C15" s="305"/>
      <c r="D15" s="6" t="s">
        <v>46</v>
      </c>
      <c r="E15" s="6" t="s">
        <v>51</v>
      </c>
    </row>
    <row r="16" spans="1:5" ht="36.75" customHeight="1" x14ac:dyDescent="0.25">
      <c r="A16" s="306">
        <v>4</v>
      </c>
      <c r="B16" s="306" t="s">
        <v>14</v>
      </c>
      <c r="C16" s="300" t="s">
        <v>140</v>
      </c>
      <c r="D16" s="6" t="s">
        <v>53</v>
      </c>
      <c r="E16" s="6" t="s">
        <v>56</v>
      </c>
    </row>
    <row r="17" spans="1:5" ht="42.75" customHeight="1" x14ac:dyDescent="0.25">
      <c r="A17" s="307"/>
      <c r="B17" s="307"/>
      <c r="C17" s="301"/>
      <c r="D17" s="6" t="s">
        <v>52</v>
      </c>
      <c r="E17" s="6" t="s">
        <v>57</v>
      </c>
    </row>
    <row r="18" spans="1:5" ht="62.25" customHeight="1" x14ac:dyDescent="0.25">
      <c r="A18" s="307"/>
      <c r="B18" s="307"/>
      <c r="C18" s="301"/>
      <c r="D18" s="6" t="s">
        <v>54</v>
      </c>
      <c r="E18" s="6" t="s">
        <v>58</v>
      </c>
    </row>
    <row r="19" spans="1:5" ht="42" customHeight="1" x14ac:dyDescent="0.25">
      <c r="A19" s="307"/>
      <c r="B19" s="307"/>
      <c r="C19" s="301"/>
      <c r="D19" s="303" t="s">
        <v>55</v>
      </c>
      <c r="E19" s="6" t="s">
        <v>59</v>
      </c>
    </row>
    <row r="20" spans="1:5" ht="48.75" customHeight="1" x14ac:dyDescent="0.25">
      <c r="A20" s="308"/>
      <c r="B20" s="308"/>
      <c r="C20" s="302"/>
      <c r="D20" s="305"/>
      <c r="E20" s="6" t="s">
        <v>60</v>
      </c>
    </row>
    <row r="21" spans="1:5" ht="40.5" customHeight="1" x14ac:dyDescent="0.25">
      <c r="A21" s="306">
        <v>3</v>
      </c>
      <c r="B21" s="306" t="s">
        <v>13</v>
      </c>
      <c r="C21" s="300" t="s">
        <v>139</v>
      </c>
      <c r="D21" s="6" t="s">
        <v>61</v>
      </c>
      <c r="E21" s="6" t="s">
        <v>65</v>
      </c>
    </row>
    <row r="22" spans="1:5" ht="63.75" customHeight="1" x14ac:dyDescent="0.25">
      <c r="A22" s="307"/>
      <c r="B22" s="307"/>
      <c r="C22" s="301"/>
      <c r="D22" s="6" t="s">
        <v>62</v>
      </c>
      <c r="E22" s="6" t="s">
        <v>66</v>
      </c>
    </row>
    <row r="23" spans="1:5" ht="62.25" customHeight="1" x14ac:dyDescent="0.25">
      <c r="A23" s="307"/>
      <c r="B23" s="307"/>
      <c r="C23" s="301"/>
      <c r="D23" s="6" t="s">
        <v>63</v>
      </c>
      <c r="E23" s="6" t="s">
        <v>67</v>
      </c>
    </row>
    <row r="24" spans="1:5" ht="26.25" customHeight="1" x14ac:dyDescent="0.25">
      <c r="A24" s="307"/>
      <c r="B24" s="307"/>
      <c r="C24" s="301"/>
      <c r="D24" s="303" t="s">
        <v>64</v>
      </c>
      <c r="E24" s="6" t="s">
        <v>68</v>
      </c>
    </row>
    <row r="25" spans="1:5" ht="45.75" customHeight="1" x14ac:dyDescent="0.25">
      <c r="A25" s="307"/>
      <c r="B25" s="307"/>
      <c r="C25" s="301"/>
      <c r="D25" s="304"/>
      <c r="E25" s="6" t="s">
        <v>69</v>
      </c>
    </row>
    <row r="26" spans="1:5" ht="32.25" customHeight="1" x14ac:dyDescent="0.25">
      <c r="A26" s="308"/>
      <c r="B26" s="308"/>
      <c r="C26" s="302"/>
      <c r="D26" s="305"/>
      <c r="E26" s="6" t="s">
        <v>70</v>
      </c>
    </row>
    <row r="27" spans="1:5" ht="38.25" customHeight="1" x14ac:dyDescent="0.25">
      <c r="A27" s="306">
        <v>2</v>
      </c>
      <c r="B27" s="306" t="s">
        <v>12</v>
      </c>
      <c r="C27" s="300" t="s">
        <v>138</v>
      </c>
      <c r="D27" s="6" t="s">
        <v>71</v>
      </c>
      <c r="E27" s="6" t="s">
        <v>75</v>
      </c>
    </row>
    <row r="28" spans="1:5" ht="41.25" customHeight="1" x14ac:dyDescent="0.25">
      <c r="A28" s="307"/>
      <c r="B28" s="307"/>
      <c r="C28" s="301"/>
      <c r="D28" s="6" t="s">
        <v>72</v>
      </c>
      <c r="E28" s="6" t="s">
        <v>76</v>
      </c>
    </row>
    <row r="29" spans="1:5" ht="58.5" customHeight="1" x14ac:dyDescent="0.25">
      <c r="A29" s="307"/>
      <c r="B29" s="307"/>
      <c r="C29" s="301"/>
      <c r="D29" s="6" t="s">
        <v>73</v>
      </c>
      <c r="E29" s="303" t="s">
        <v>77</v>
      </c>
    </row>
    <row r="30" spans="1:5" ht="81" customHeight="1" x14ac:dyDescent="0.25">
      <c r="A30" s="308"/>
      <c r="B30" s="308"/>
      <c r="C30" s="302"/>
      <c r="D30" s="6" t="s">
        <v>74</v>
      </c>
      <c r="E30" s="305"/>
    </row>
    <row r="31" spans="1:5" ht="30" customHeight="1" x14ac:dyDescent="0.25">
      <c r="A31" s="306">
        <v>1</v>
      </c>
      <c r="B31" s="306" t="s">
        <v>11</v>
      </c>
      <c r="C31" s="300" t="s">
        <v>136</v>
      </c>
      <c r="D31" s="6" t="s">
        <v>78</v>
      </c>
      <c r="E31" s="4" t="s">
        <v>82</v>
      </c>
    </row>
    <row r="32" spans="1:5" ht="33" customHeight="1" x14ac:dyDescent="0.25">
      <c r="A32" s="307"/>
      <c r="B32" s="307"/>
      <c r="C32" s="301"/>
      <c r="D32" s="6" t="s">
        <v>79</v>
      </c>
      <c r="E32" s="6" t="s">
        <v>83</v>
      </c>
    </row>
    <row r="33" spans="1:5" ht="68.25" customHeight="1" x14ac:dyDescent="0.25">
      <c r="A33" s="307"/>
      <c r="B33" s="307"/>
      <c r="C33" s="301"/>
      <c r="D33" s="6" t="s">
        <v>80</v>
      </c>
      <c r="E33" s="303" t="s">
        <v>84</v>
      </c>
    </row>
    <row r="34" spans="1:5" ht="72" customHeight="1" x14ac:dyDescent="0.25">
      <c r="A34" s="308"/>
      <c r="B34" s="308"/>
      <c r="C34" s="301"/>
      <c r="D34" s="6" t="s">
        <v>81</v>
      </c>
      <c r="E34" s="305"/>
    </row>
    <row r="35" spans="1:5" x14ac:dyDescent="0.25">
      <c r="C35" s="12"/>
    </row>
    <row r="36" spans="1:5" ht="21" customHeight="1" x14ac:dyDescent="0.25">
      <c r="A36" s="310" t="s">
        <v>88</v>
      </c>
      <c r="B36" s="310"/>
      <c r="C36" s="310"/>
      <c r="D36" s="310"/>
    </row>
    <row r="37" spans="1:5" ht="42" customHeight="1" x14ac:dyDescent="0.25">
      <c r="A37" s="8" t="s">
        <v>89</v>
      </c>
      <c r="B37" s="1" t="s">
        <v>85</v>
      </c>
      <c r="C37" s="8" t="s">
        <v>86</v>
      </c>
      <c r="D37" s="8" t="s">
        <v>87</v>
      </c>
    </row>
    <row r="38" spans="1:5" ht="60" x14ac:dyDescent="0.25">
      <c r="A38" s="10">
        <v>1</v>
      </c>
      <c r="B38" s="13" t="s">
        <v>11</v>
      </c>
      <c r="C38" s="4" t="s">
        <v>92</v>
      </c>
      <c r="D38" s="4" t="s">
        <v>90</v>
      </c>
    </row>
    <row r="39" spans="1:5" ht="75" x14ac:dyDescent="0.25">
      <c r="A39" s="11">
        <v>2</v>
      </c>
      <c r="B39" s="13" t="s">
        <v>12</v>
      </c>
      <c r="C39" s="4" t="s">
        <v>91</v>
      </c>
      <c r="D39" s="4" t="s">
        <v>93</v>
      </c>
    </row>
    <row r="40" spans="1:5" ht="135.75" customHeight="1" x14ac:dyDescent="0.25">
      <c r="A40" s="10">
        <v>3</v>
      </c>
      <c r="B40" s="13" t="s">
        <v>13</v>
      </c>
      <c r="C40" s="4" t="s">
        <v>94</v>
      </c>
      <c r="D40" s="4" t="s">
        <v>95</v>
      </c>
    </row>
    <row r="41" spans="1:5" ht="135" x14ac:dyDescent="0.25">
      <c r="A41" s="10">
        <v>4</v>
      </c>
      <c r="B41" s="13" t="s">
        <v>14</v>
      </c>
      <c r="C41" s="4" t="s">
        <v>96</v>
      </c>
      <c r="D41" s="4" t="s">
        <v>97</v>
      </c>
    </row>
    <row r="42" spans="1:5" ht="145.5" customHeight="1" x14ac:dyDescent="0.25">
      <c r="A42" s="1">
        <v>5</v>
      </c>
      <c r="B42" s="1" t="s">
        <v>42</v>
      </c>
      <c r="C42" s="4" t="s">
        <v>98</v>
      </c>
      <c r="D42" s="4" t="s">
        <v>99</v>
      </c>
    </row>
    <row r="44" spans="1:5" x14ac:dyDescent="0.25">
      <c r="A44" s="309" t="s">
        <v>142</v>
      </c>
      <c r="B44" s="309"/>
      <c r="C44" s="309"/>
      <c r="D44" s="309"/>
    </row>
    <row r="45" spans="1:5" x14ac:dyDescent="0.25">
      <c r="A45" s="1" t="s">
        <v>25</v>
      </c>
      <c r="B45" s="1" t="s">
        <v>26</v>
      </c>
      <c r="C45" s="1" t="s">
        <v>27</v>
      </c>
      <c r="D45" s="1" t="s">
        <v>143</v>
      </c>
    </row>
    <row r="46" spans="1:5" ht="45" x14ac:dyDescent="0.25">
      <c r="A46" s="1">
        <v>5</v>
      </c>
      <c r="B46" s="5" t="s">
        <v>15</v>
      </c>
      <c r="C46" s="6" t="s">
        <v>144</v>
      </c>
      <c r="D46" s="1" t="s">
        <v>147</v>
      </c>
    </row>
    <row r="47" spans="1:5" ht="45" x14ac:dyDescent="0.25">
      <c r="A47" s="1">
        <v>4</v>
      </c>
      <c r="B47" s="5" t="s">
        <v>14</v>
      </c>
      <c r="C47" s="6" t="s">
        <v>140</v>
      </c>
      <c r="D47" s="1" t="s">
        <v>148</v>
      </c>
    </row>
    <row r="48" spans="1:5" ht="45" x14ac:dyDescent="0.25">
      <c r="A48" s="1">
        <v>3</v>
      </c>
      <c r="B48" s="5" t="s">
        <v>13</v>
      </c>
      <c r="C48" s="6" t="s">
        <v>139</v>
      </c>
      <c r="D48" s="1" t="s">
        <v>149</v>
      </c>
    </row>
    <row r="49" spans="1:4" ht="45" x14ac:dyDescent="0.25">
      <c r="A49" s="1">
        <v>2</v>
      </c>
      <c r="B49" s="5" t="s">
        <v>12</v>
      </c>
      <c r="C49" s="6" t="s">
        <v>145</v>
      </c>
      <c r="D49" s="1" t="s">
        <v>150</v>
      </c>
    </row>
    <row r="50" spans="1:4" ht="45" x14ac:dyDescent="0.25">
      <c r="A50" s="1">
        <v>1</v>
      </c>
      <c r="B50" s="5" t="s">
        <v>11</v>
      </c>
      <c r="C50" s="6" t="s">
        <v>146</v>
      </c>
      <c r="D50" s="1">
        <v>3</v>
      </c>
    </row>
  </sheetData>
  <mergeCells count="25">
    <mergeCell ref="A1:D1"/>
    <mergeCell ref="A11:A15"/>
    <mergeCell ref="B11:B15"/>
    <mergeCell ref="D13:D14"/>
    <mergeCell ref="D19:D20"/>
    <mergeCell ref="B16:B20"/>
    <mergeCell ref="A16:A20"/>
    <mergeCell ref="C11:C15"/>
    <mergeCell ref="C9:D9"/>
    <mergeCell ref="A9:B9"/>
    <mergeCell ref="C16:C20"/>
    <mergeCell ref="C21:C26"/>
    <mergeCell ref="D24:D26"/>
    <mergeCell ref="B21:B26"/>
    <mergeCell ref="A44:D44"/>
    <mergeCell ref="E33:E34"/>
    <mergeCell ref="A31:A34"/>
    <mergeCell ref="B31:B34"/>
    <mergeCell ref="A36:D36"/>
    <mergeCell ref="C31:C34"/>
    <mergeCell ref="E29:E30"/>
    <mergeCell ref="B27:B30"/>
    <mergeCell ref="A21:A26"/>
    <mergeCell ref="A27:A30"/>
    <mergeCell ref="C27:C3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2:D35"/>
  <sheetViews>
    <sheetView topLeftCell="A7" workbookViewId="0">
      <selection activeCell="B6" sqref="B6"/>
    </sheetView>
  </sheetViews>
  <sheetFormatPr baseColWidth="10" defaultColWidth="11.42578125" defaultRowHeight="14.25" x14ac:dyDescent="0.2"/>
  <cols>
    <col min="1" max="1" width="15.42578125" style="14" customWidth="1"/>
    <col min="2" max="2" width="90.28515625" style="14" customWidth="1"/>
    <col min="3" max="3" width="12.5703125" style="14" customWidth="1"/>
    <col min="4" max="16384" width="11.42578125" style="14"/>
  </cols>
  <sheetData>
    <row r="2" spans="1:4" ht="18.75" customHeight="1" x14ac:dyDescent="0.2">
      <c r="A2" s="312" t="s">
        <v>100</v>
      </c>
      <c r="B2" s="313"/>
      <c r="C2" s="313"/>
      <c r="D2" s="314"/>
    </row>
    <row r="3" spans="1:4" x14ac:dyDescent="0.2">
      <c r="A3" s="15" t="s">
        <v>0</v>
      </c>
      <c r="B3" s="15" t="s">
        <v>101</v>
      </c>
      <c r="C3" s="15" t="s">
        <v>102</v>
      </c>
      <c r="D3" s="15" t="s">
        <v>103</v>
      </c>
    </row>
    <row r="4" spans="1:4" x14ac:dyDescent="0.2">
      <c r="A4" s="15">
        <v>1</v>
      </c>
      <c r="B4" s="16" t="s">
        <v>104</v>
      </c>
      <c r="C4" s="15"/>
      <c r="D4" s="15"/>
    </row>
    <row r="5" spans="1:4" x14ac:dyDescent="0.2">
      <c r="A5" s="15">
        <v>2</v>
      </c>
      <c r="B5" s="16" t="s">
        <v>105</v>
      </c>
      <c r="C5" s="15"/>
      <c r="D5" s="15"/>
    </row>
    <row r="6" spans="1:4" x14ac:dyDescent="0.2">
      <c r="A6" s="15">
        <v>3</v>
      </c>
      <c r="B6" s="16" t="s">
        <v>106</v>
      </c>
      <c r="C6" s="15"/>
      <c r="D6" s="15"/>
    </row>
    <row r="7" spans="1:4" x14ac:dyDescent="0.2">
      <c r="A7" s="15">
        <v>4</v>
      </c>
      <c r="B7" s="16" t="s">
        <v>107</v>
      </c>
      <c r="C7" s="15"/>
      <c r="D7" s="15"/>
    </row>
    <row r="8" spans="1:4" x14ac:dyDescent="0.2">
      <c r="A8" s="15">
        <v>5</v>
      </c>
      <c r="B8" s="16" t="s">
        <v>108</v>
      </c>
      <c r="C8" s="15"/>
      <c r="D8" s="15"/>
    </row>
    <row r="9" spans="1:4" x14ac:dyDescent="0.2">
      <c r="A9" s="15">
        <v>6</v>
      </c>
      <c r="B9" s="16" t="s">
        <v>109</v>
      </c>
      <c r="C9" s="15"/>
      <c r="D9" s="15"/>
    </row>
    <row r="10" spans="1:4" x14ac:dyDescent="0.2">
      <c r="A10" s="15">
        <v>7</v>
      </c>
      <c r="B10" s="16" t="s">
        <v>110</v>
      </c>
      <c r="C10" s="15"/>
      <c r="D10" s="15"/>
    </row>
    <row r="11" spans="1:4" ht="28.5" x14ac:dyDescent="0.2">
      <c r="A11" s="15">
        <v>8</v>
      </c>
      <c r="B11" s="17" t="s">
        <v>111</v>
      </c>
      <c r="C11" s="15"/>
      <c r="D11" s="15"/>
    </row>
    <row r="12" spans="1:4" x14ac:dyDescent="0.2">
      <c r="A12" s="15">
        <v>9</v>
      </c>
      <c r="B12" s="16" t="s">
        <v>112</v>
      </c>
      <c r="C12" s="15"/>
      <c r="D12" s="15"/>
    </row>
    <row r="13" spans="1:4" x14ac:dyDescent="0.2">
      <c r="A13" s="15">
        <v>10</v>
      </c>
      <c r="B13" s="16" t="s">
        <v>113</v>
      </c>
      <c r="C13" s="15"/>
      <c r="D13" s="15"/>
    </row>
    <row r="14" spans="1:4" x14ac:dyDescent="0.2">
      <c r="A14" s="15">
        <v>11</v>
      </c>
      <c r="B14" s="16" t="s">
        <v>114</v>
      </c>
      <c r="C14" s="15"/>
      <c r="D14" s="15"/>
    </row>
    <row r="15" spans="1:4" x14ac:dyDescent="0.2">
      <c r="A15" s="15">
        <v>12</v>
      </c>
      <c r="B15" s="16" t="s">
        <v>115</v>
      </c>
      <c r="C15" s="15"/>
      <c r="D15" s="15"/>
    </row>
    <row r="16" spans="1:4" x14ac:dyDescent="0.2">
      <c r="A16" s="15">
        <v>13</v>
      </c>
      <c r="B16" s="16" t="s">
        <v>116</v>
      </c>
      <c r="C16" s="15"/>
      <c r="D16" s="15"/>
    </row>
    <row r="17" spans="1:4" x14ac:dyDescent="0.2">
      <c r="A17" s="15">
        <v>14</v>
      </c>
      <c r="B17" s="16" t="s">
        <v>117</v>
      </c>
      <c r="C17" s="15"/>
      <c r="D17" s="15"/>
    </row>
    <row r="18" spans="1:4" x14ac:dyDescent="0.2">
      <c r="A18" s="15">
        <v>15</v>
      </c>
      <c r="B18" s="16" t="s">
        <v>118</v>
      </c>
      <c r="C18" s="15"/>
      <c r="D18" s="15"/>
    </row>
    <row r="19" spans="1:4" x14ac:dyDescent="0.2">
      <c r="A19" s="15">
        <v>16</v>
      </c>
      <c r="B19" s="16" t="s">
        <v>119</v>
      </c>
      <c r="C19" s="15"/>
      <c r="D19" s="15"/>
    </row>
    <row r="20" spans="1:4" x14ac:dyDescent="0.2">
      <c r="A20" s="15">
        <v>17</v>
      </c>
      <c r="B20" s="16" t="s">
        <v>120</v>
      </c>
      <c r="C20" s="15"/>
      <c r="D20" s="15"/>
    </row>
    <row r="21" spans="1:4" x14ac:dyDescent="0.2">
      <c r="A21" s="15">
        <v>18</v>
      </c>
      <c r="B21" s="16" t="s">
        <v>121</v>
      </c>
      <c r="C21" s="15"/>
      <c r="D21" s="15"/>
    </row>
    <row r="22" spans="1:4" x14ac:dyDescent="0.2">
      <c r="A22" s="15">
        <v>19</v>
      </c>
      <c r="B22" s="16" t="s">
        <v>122</v>
      </c>
      <c r="C22" s="15"/>
      <c r="D22" s="15"/>
    </row>
    <row r="23" spans="1:4" ht="15" x14ac:dyDescent="0.25">
      <c r="C23" s="19">
        <f>COUNTA(C4:C22)</f>
        <v>0</v>
      </c>
      <c r="D23" s="19">
        <f>COUNTA(D4:D22)</f>
        <v>0</v>
      </c>
    </row>
    <row r="24" spans="1:4" x14ac:dyDescent="0.2">
      <c r="A24" s="315" t="s">
        <v>135</v>
      </c>
      <c r="B24" s="315"/>
      <c r="C24" s="315"/>
    </row>
    <row r="25" spans="1:4" s="21" customFormat="1" ht="28.5" x14ac:dyDescent="0.25">
      <c r="A25" s="20" t="s">
        <v>133</v>
      </c>
      <c r="B25" s="20" t="s">
        <v>27</v>
      </c>
      <c r="C25" s="20" t="s">
        <v>134</v>
      </c>
    </row>
    <row r="26" spans="1:4" x14ac:dyDescent="0.2">
      <c r="A26" s="16" t="s">
        <v>13</v>
      </c>
      <c r="B26" s="16" t="s">
        <v>123</v>
      </c>
      <c r="C26" s="15" t="s">
        <v>130</v>
      </c>
    </row>
    <row r="27" spans="1:4" x14ac:dyDescent="0.2">
      <c r="A27" s="16" t="s">
        <v>129</v>
      </c>
      <c r="B27" s="16" t="s">
        <v>124</v>
      </c>
      <c r="C27" s="15" t="s">
        <v>131</v>
      </c>
    </row>
    <row r="28" spans="1:4" x14ac:dyDescent="0.2">
      <c r="A28" s="16" t="s">
        <v>15</v>
      </c>
      <c r="B28" s="16" t="s">
        <v>125</v>
      </c>
      <c r="C28" s="15" t="s">
        <v>132</v>
      </c>
    </row>
    <row r="35" ht="15" customHeight="1" x14ac:dyDescent="0.2"/>
  </sheetData>
  <mergeCells count="2">
    <mergeCell ref="A2:D2"/>
    <mergeCell ref="A24:C2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8 q Q Z U 2 W e s m i k A A A A 9 Q A A A B I A H A B D b 2 5 m a W c v U G F j a 2 F n Z S 5 4 b W w g o h g A K K A U A A A A A A A A A A A A A A A A A A A A A A A A A A A A h Y 9 N D o I w F I S v Q r q n R f y J k k d Z s J V o Y m L c N u U J j V A M L Z a 7 u f B I X k G M o u 5 c z n z f Y u Z + v U H S 1 5 V 3 w d a o R s d k Q g P i o Z Z N r n Q R k 8 4 e / S V J O G y F P I k C v U H W J u p N H p P S 2 n P E m H O O u i l t 2 o K F Q T B h h 2 y 9 k y X W g n x k 9 V / 2 l T Z W a I m E w / 4 1 h o d 0 N a e L 2 T A J 2 N h B p v S X h w N 7 0 p 8 S 0 q 6 y X Y s c j Z 9 u g I 0 R 2 P s C f w B Q S w M E F A A C A A g A 8 q Q Z 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K k G V M o i k e 4 D g A A A B E A A A A T A B w A R m 9 y b X V s Y X M v U 2 V j d G l v b j E u b S C i G A A o o B Q A A A A A A A A A A A A A A A A A A A A A A A A A A A A r T k 0 u y c z P U w i G 0 I b W A F B L A Q I t A B Q A A g A I A P K k G V N l n r J o p A A A A P U A A A A S A A A A A A A A A A A A A A A A A A A A A A B D b 2 5 m a W c v U G F j a 2 F n Z S 5 4 b W x Q S w E C L Q A U A A I A C A D y p B l T D 8 r p q 6 Q A A A D p A A A A E w A A A A A A A A A A A A A A A A D w A A A A W 0 N v b n R l b n R f V H l w Z X N d L n h t b F B L A Q I t A B Q A A g A I A P K k G V M 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7 H c 6 x 8 i Q / S 7 k r E L v N t y 9 r A A A A A A I A A A A A A A N m A A D A A A A A E A A A A L s a j + o j i 5 z 8 x H W B H x h U Z j Q A A A A A B I A A A K A A A A A Q A A A A D 4 J J R u Y a P T X D t O w b a g 1 D V F A A A A A 5 j / 8 M N q f 1 1 h J r x H s K h F O w Y s j g R t t U r y r v L 4 j l S a s r W O u q 1 O 3 I L m L r b 7 2 I z w W c N n v j Z + g f l z Q A i e X q 1 X q A 6 J k 5 h H g / + V U m T Z r O 0 J b u H 5 I V d h Q A A A C l H L b a C Y 7 t K d 0 r 5 T u B o + i E c C W L A w = = < / D a t a M a s h u p > 
</file>

<file path=customXml/itemProps1.xml><?xml version="1.0" encoding="utf-8"?>
<ds:datastoreItem xmlns:ds="http://schemas.openxmlformats.org/officeDocument/2006/customXml" ds:itemID="{D4AE4A7B-5240-4F28-848E-353A5BBE2B7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7</vt:i4>
      </vt:variant>
    </vt:vector>
  </HeadingPairs>
  <TitlesOfParts>
    <vt:vector size="19" baseType="lpstr">
      <vt:lpstr>PAGINA SGI</vt:lpstr>
      <vt:lpstr>Mapa de Riesgo</vt:lpstr>
      <vt:lpstr>Clasificaciòn del Riesgo</vt:lpstr>
      <vt:lpstr>Criterio Probabilida - Impacto</vt:lpstr>
      <vt:lpstr>Mapa de Calor</vt:lpstr>
      <vt:lpstr>Valoración de controles</vt:lpstr>
      <vt:lpstr>Cálculo Controles</vt:lpstr>
      <vt:lpstr>Calificación P vs I</vt:lpstr>
      <vt:lpstr>Criterios Impacto - Corrupción</vt:lpstr>
      <vt:lpstr>Diseño del Control</vt:lpstr>
      <vt:lpstr>Analisis y Evaluación Control</vt:lpstr>
      <vt:lpstr>Desplazamiento P vs I</vt:lpstr>
      <vt:lpstr>'Clasificaciòn del Riesgo'!Área_de_impresión</vt:lpstr>
      <vt:lpstr>'Criterio Probabilida - Impacto'!Área_de_impresión</vt:lpstr>
      <vt:lpstr>'Mapa de Calor'!Área_de_impresión</vt:lpstr>
      <vt:lpstr>'Mapa de Riesgo'!Área_de_impresión</vt:lpstr>
      <vt:lpstr>'Valoración de controles'!Área_de_impresión</vt:lpstr>
      <vt:lpstr>tabla1</vt:lpstr>
      <vt:lpstr>'Mapa de Riesgo'!Títulos_a_imprimir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 Patricia Quintero Herrera</dc:creator>
  <cp:lastModifiedBy>PD. Julio Cesar Salgado Guerrero</cp:lastModifiedBy>
  <cp:lastPrinted>2022-08-18T14:16:45Z</cp:lastPrinted>
  <dcterms:created xsi:type="dcterms:W3CDTF">2018-10-17T14:49:34Z</dcterms:created>
  <dcterms:modified xsi:type="dcterms:W3CDTF">2022-12-30T15:07:18Z</dcterms:modified>
</cp:coreProperties>
</file>